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 de Macros" sheetId="1" state="visible" r:id="rId1"/>
    <sheet xmlns:r="http://schemas.openxmlformats.org/officeDocument/2006/relationships" name="Execuções e Statu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'Base de Macros'!$A$2:$P$12</definedName>
    <definedName name="_xlnm._FilterDatabase" localSheetId="1" hidden="1">'Execuções e Status'!$A$2:$N$12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&quot;R$&quot; #.##0,00"/>
    <numFmt numFmtId="166" formatCode="0.0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b val="1"/>
      <color rgb="00C8102E"/>
      <sz val="11"/>
    </font>
    <font>
      <b val="1"/>
    </font>
    <font>
      <b val="1"/>
      <color rgb="001E293B"/>
      <sz val="12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3" fillId="0" borderId="0" pivotButton="0" quotePrefix="0" xfId="0"/>
    <xf numFmtId="166" fontId="4" fillId="0" borderId="1" pivotButton="0" quotePrefix="0" xfId="0"/>
    <xf numFmtId="0" fontId="4" fillId="0" borderId="1" pivotButton="0" quotePrefix="0" xfId="0"/>
    <xf numFmtId="165" fontId="4" fillId="0" borderId="1" pivotButton="0" quotePrefix="0" xfId="0"/>
    <xf numFmtId="167" fontId="4" fillId="0" borderId="0" pivotButton="0" quotePrefix="0" xfId="0"/>
    <xf numFmtId="0" fontId="4" fillId="0" borderId="0" pivotButton="0" quotePrefix="0" xfId="0"/>
    <xf numFmtId="0" fontId="4" fillId="4" borderId="1" pivotButton="0" quotePrefix="0" xfId="0"/>
    <xf numFmtId="0" fontId="5" fillId="5" borderId="1" pivotButton="0" quotePrefix="0" xfId="0"/>
    <xf numFmtId="0" fontId="4" fillId="3" borderId="1" pivotButton="0" quotePrefix="0" xfId="0"/>
    <xf numFmtId="167" fontId="5" fillId="5" borderId="1" pivotButton="0" quotePrefix="0" xfId="0"/>
    <xf numFmtId="166" fontId="5" fillId="5" borderId="1" pivotButton="0" quotePrefix="0" xfId="0"/>
    <xf numFmtId="165" fontId="5" fillId="5" borderId="1" pivotButton="0" quotePrefix="0" xfId="0"/>
    <xf numFmtId="0" fontId="3" fillId="0" borderId="1" pivotButton="0" quotePrefix="0" xfId="0"/>
    <xf numFmtId="0" fontId="0" fillId="0" borderId="1" pivotButton="0" quotePrefix="0" xfId="0"/>
    <xf numFmtId="0" fontId="3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Execuções por Resultado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'Resumo'!$A$15:$A$16</f>
            </numRef>
          </cat>
          <val>
            <numRef>
              <f>'Resumo'!$B$15:$B$16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Resultado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Tempo de Execução por Data</a:t>
            </a:r>
          </a:p>
        </rich>
      </tx>
    </title>
    <plotArea>
      <lineChart>
        <grouping val="standard"/>
        <ser>
          <idx val="0"/>
          <order val="0"/>
          <tx>
            <strRef>
              <f>'Execuções e Status'!H2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'Execuções e Status'!$A$3:$A$12</f>
            </numRef>
          </cat>
          <val>
            <numRef>
              <f>'Execuções e Status'!$H$3:$H$12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Segundos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 das Macros</a:t>
            </a:r>
          </a:p>
        </rich>
      </tx>
    </title>
    <plotArea>
      <pieChart>
        <varyColors val="1"/>
        <ser>
          <idx val="0"/>
          <order val="0"/>
          <tx>
            <strRef>
              <f>'Resumo'!E14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'Resumo'!$D$15:$D$16</f>
            </numRef>
          </cat>
          <val>
            <numRef>
              <f>'Resumo'!$E$15:$E$16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Macros por Área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'Resumo'!B21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'Resumo'!$A$22:$A$26</f>
            </numRef>
          </cat>
          <val>
            <numRef>
              <f>'Resumo'!$B$22:$B$26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Área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15</col>
      <colOff>0</colOff>
      <row>2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15</col>
      <colOff>0</colOff>
      <row>19</row>
      <rowOff>0</rowOff>
    </from>
    <ext cx="432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4" customWidth="1" min="3" max="3"/>
    <col width="14" customWidth="1" min="4" max="4"/>
    <col width="14" customWidth="1" min="5" max="5"/>
    <col width="16" customWidth="1" min="6" max="6"/>
    <col width="13" customWidth="1" min="7" max="7"/>
    <col width="14" customWidth="1" min="8" max="8"/>
    <col width="16" customWidth="1" min="9" max="9"/>
    <col width="8" customWidth="1" min="10" max="10"/>
    <col width="14" customWidth="1" min="11" max="11"/>
    <col width="20" customWidth="1" min="12" max="12"/>
    <col width="16" customWidth="1" min="13" max="13"/>
    <col width="26" customWidth="1" min="14" max="14"/>
    <col width="20" customWidth="1" min="15" max="15"/>
    <col width="15" customWidth="1" min="16" max="16"/>
  </cols>
  <sheetData>
    <row r="1">
      <c r="A1" s="1" t="inlineStr">
        <is>
          <t>CONTROLE DE MACROS VBA - CADASTRO CORPORATIVO</t>
        </is>
      </c>
    </row>
    <row r="2" ht="30" customHeight="1">
      <c r="A2" s="2" t="inlineStr">
        <is>
          <t>ID da Macro</t>
        </is>
      </c>
      <c r="B2" s="2" t="inlineStr">
        <is>
          <t>Nome da Macro</t>
        </is>
      </c>
      <c r="C2" s="2" t="inlineStr">
        <is>
          <t>Módulo</t>
        </is>
      </c>
      <c r="D2" s="2" t="inlineStr">
        <is>
          <t>Tipo de Rotina</t>
        </is>
      </c>
      <c r="E2" s="2" t="inlineStr">
        <is>
          <t>Sistema/Área</t>
        </is>
      </c>
      <c r="F2" s="2" t="inlineStr">
        <is>
          <t>Responsável</t>
        </is>
      </c>
      <c r="G2" s="2" t="inlineStr">
        <is>
          <t>Frequência</t>
        </is>
      </c>
      <c r="H2" s="2" t="inlineStr">
        <is>
          <t>Data de Criação</t>
        </is>
      </c>
      <c r="I2" s="2" t="inlineStr">
        <is>
          <t>Última Atualização</t>
        </is>
      </c>
      <c r="J2" s="2" t="inlineStr">
        <is>
          <t>Versão</t>
        </is>
      </c>
      <c r="K2" s="2" t="inlineStr">
        <is>
          <t>Status</t>
        </is>
      </c>
      <c r="L2" s="2" t="inlineStr">
        <is>
          <t>Tempo Médio de Execução (s)</t>
        </is>
      </c>
      <c r="M2" s="2" t="inlineStr">
        <is>
          <t>Qtd. de Erros no Mês</t>
        </is>
      </c>
      <c r="N2" s="2" t="inlineStr">
        <is>
          <t>Observação</t>
        </is>
      </c>
      <c r="O2" s="2" t="inlineStr">
        <is>
          <t>Custo Estimado Mensal (R$)</t>
        </is>
      </c>
      <c r="P2" s="2" t="inlineStr">
        <is>
          <t>Indicador de Erro</t>
        </is>
      </c>
    </row>
    <row r="3">
      <c r="A3" s="3" t="inlineStr">
        <is>
          <t>M001</t>
        </is>
      </c>
      <c r="B3" s="4" t="inlineStr">
        <is>
          <t>Importação de NF-e</t>
        </is>
      </c>
      <c r="C3" s="4" t="inlineStr">
        <is>
          <t>modNFe</t>
        </is>
      </c>
      <c r="D3" s="3" t="inlineStr">
        <is>
          <t>Integração</t>
        </is>
      </c>
      <c r="E3" s="3" t="inlineStr">
        <is>
          <t>Fiscal</t>
        </is>
      </c>
      <c r="F3" s="3" t="inlineStr">
        <is>
          <t>João Silva</t>
        </is>
      </c>
      <c r="G3" s="3" t="inlineStr">
        <is>
          <t>Diária</t>
        </is>
      </c>
      <c r="H3" s="5" t="inlineStr">
        <is>
          <t>05/01/2026</t>
        </is>
      </c>
      <c r="I3" s="5" t="inlineStr">
        <is>
          <t>10/06/2026</t>
        </is>
      </c>
      <c r="J3" s="3" t="inlineStr">
        <is>
          <t>2.3</t>
        </is>
      </c>
      <c r="K3" s="3" t="inlineStr">
        <is>
          <t>Ativa</t>
        </is>
      </c>
      <c r="L3" s="3" t="n">
        <v>45</v>
      </c>
      <c r="M3" s="3" t="n">
        <v>1</v>
      </c>
      <c r="N3" s="4" t="inlineStr">
        <is>
          <t>Integra XML da SEFAZ</t>
        </is>
      </c>
      <c r="O3" s="6" t="n">
        <v>850</v>
      </c>
      <c r="P3" s="3">
        <f>IF(M3&gt;0,"Atenção","OK")</f>
        <v/>
      </c>
    </row>
    <row r="4">
      <c r="A4" s="7" t="inlineStr">
        <is>
          <t>M002</t>
        </is>
      </c>
      <c r="B4" s="8" t="inlineStr">
        <is>
          <t>Geração de Relatório Financeiro</t>
        </is>
      </c>
      <c r="C4" s="8" t="inlineStr">
        <is>
          <t>modFinanceiro</t>
        </is>
      </c>
      <c r="D4" s="7" t="inlineStr">
        <is>
          <t>Relatório</t>
        </is>
      </c>
      <c r="E4" s="7" t="inlineStr">
        <is>
          <t>Financeiro</t>
        </is>
      </c>
      <c r="F4" s="7" t="inlineStr">
        <is>
          <t>Maria Oliveira</t>
        </is>
      </c>
      <c r="G4" s="7" t="inlineStr">
        <is>
          <t>Mensal</t>
        </is>
      </c>
      <c r="H4" s="9" t="inlineStr">
        <is>
          <t>12/01/2026</t>
        </is>
      </c>
      <c r="I4" s="9" t="inlineStr">
        <is>
          <t>01/07/2026</t>
        </is>
      </c>
      <c r="J4" s="7" t="inlineStr">
        <is>
          <t>1.5</t>
        </is>
      </c>
      <c r="K4" s="7" t="inlineStr">
        <is>
          <t>Ativa</t>
        </is>
      </c>
      <c r="L4" s="7" t="n">
        <v>90</v>
      </c>
      <c r="M4" s="7" t="n">
        <v>0</v>
      </c>
      <c r="N4" s="8" t="inlineStr">
        <is>
          <t>Relatório de fechamento</t>
        </is>
      </c>
      <c r="O4" s="10" t="n">
        <v>620</v>
      </c>
      <c r="P4" s="7">
        <f>IF(M4&gt;0,"Atenção","OK")</f>
        <v/>
      </c>
    </row>
    <row r="5">
      <c r="A5" s="3" t="inlineStr">
        <is>
          <t>M003</t>
        </is>
      </c>
      <c r="B5" s="4" t="inlineStr">
        <is>
          <t>Consolidação de Dados de RH</t>
        </is>
      </c>
      <c r="C5" s="4" t="inlineStr">
        <is>
          <t>modRH</t>
        </is>
      </c>
      <c r="D5" s="3" t="inlineStr">
        <is>
          <t>Automação</t>
        </is>
      </c>
      <c r="E5" s="3" t="inlineStr">
        <is>
          <t>RH</t>
        </is>
      </c>
      <c r="F5" s="3" t="inlineStr">
        <is>
          <t>Pedro Santos</t>
        </is>
      </c>
      <c r="G5" s="3" t="inlineStr">
        <is>
          <t>Mensal</t>
        </is>
      </c>
      <c r="H5" s="5" t="inlineStr">
        <is>
          <t>20/01/2026</t>
        </is>
      </c>
      <c r="I5" s="5" t="inlineStr">
        <is>
          <t>15/05/2026</t>
        </is>
      </c>
      <c r="J5" s="3" t="inlineStr">
        <is>
          <t>1.2</t>
        </is>
      </c>
      <c r="K5" s="3" t="inlineStr">
        <is>
          <t>Em Manutenção</t>
        </is>
      </c>
      <c r="L5" s="3" t="n">
        <v>60</v>
      </c>
      <c r="M5" s="3" t="n">
        <v>3</v>
      </c>
      <c r="N5" s="4" t="inlineStr">
        <is>
          <t>Folha e ponto eletrônico</t>
        </is>
      </c>
      <c r="O5" s="6" t="n">
        <v>480</v>
      </c>
      <c r="P5" s="3">
        <f>IF(M5&gt;0,"Atenção","OK")</f>
        <v/>
      </c>
    </row>
    <row r="6">
      <c r="A6" s="7" t="inlineStr">
        <is>
          <t>M004</t>
        </is>
      </c>
      <c r="B6" s="8" t="inlineStr">
        <is>
          <t>Atualização de Estoque</t>
        </is>
      </c>
      <c r="C6" s="8" t="inlineStr">
        <is>
          <t>modEstoque</t>
        </is>
      </c>
      <c r="D6" s="7" t="inlineStr">
        <is>
          <t>Automação</t>
        </is>
      </c>
      <c r="E6" s="7" t="inlineStr">
        <is>
          <t>Estoque</t>
        </is>
      </c>
      <c r="F6" s="7" t="inlineStr">
        <is>
          <t>Ana Souza</t>
        </is>
      </c>
      <c r="G6" s="7" t="inlineStr">
        <is>
          <t>Diária</t>
        </is>
      </c>
      <c r="H6" s="9" t="inlineStr">
        <is>
          <t>02/02/2026</t>
        </is>
      </c>
      <c r="I6" s="9" t="inlineStr">
        <is>
          <t>20/06/2026</t>
        </is>
      </c>
      <c r="J6" s="7" t="inlineStr">
        <is>
          <t>3.0</t>
        </is>
      </c>
      <c r="K6" s="7" t="inlineStr">
        <is>
          <t>Ativa</t>
        </is>
      </c>
      <c r="L6" s="7" t="n">
        <v>25</v>
      </c>
      <c r="M6" s="7" t="n">
        <v>0</v>
      </c>
      <c r="N6" s="8" t="inlineStr">
        <is>
          <t>Sincroniza saldo de itens</t>
        </is>
      </c>
      <c r="O6" s="10" t="n">
        <v>390</v>
      </c>
      <c r="P6" s="7">
        <f>IF(M6&gt;0,"Atenção","OK")</f>
        <v/>
      </c>
    </row>
    <row r="7">
      <c r="A7" s="3" t="inlineStr">
        <is>
          <t>M005</t>
        </is>
      </c>
      <c r="B7" s="4" t="inlineStr">
        <is>
          <t>Exportação para Sistema Contábil</t>
        </is>
      </c>
      <c r="C7" s="4" t="inlineStr">
        <is>
          <t>modContabil</t>
        </is>
      </c>
      <c r="D7" s="3" t="inlineStr">
        <is>
          <t>Exportação</t>
        </is>
      </c>
      <c r="E7" s="3" t="inlineStr">
        <is>
          <t>Administrativo</t>
        </is>
      </c>
      <c r="F7" s="3" t="inlineStr">
        <is>
          <t>Carlos Pereira</t>
        </is>
      </c>
      <c r="G7" s="3" t="inlineStr">
        <is>
          <t>Semanal</t>
        </is>
      </c>
      <c r="H7" s="5" t="inlineStr">
        <is>
          <t>10/02/2026</t>
        </is>
      </c>
      <c r="I7" s="5" t="inlineStr">
        <is>
          <t>28/06/2026</t>
        </is>
      </c>
      <c r="J7" s="3" t="inlineStr">
        <is>
          <t>1.0</t>
        </is>
      </c>
      <c r="K7" s="3" t="inlineStr">
        <is>
          <t>Ativa</t>
        </is>
      </c>
      <c r="L7" s="3" t="n">
        <v>75</v>
      </c>
      <c r="M7" s="3" t="n">
        <v>2</v>
      </c>
      <c r="N7" s="4" t="inlineStr">
        <is>
          <t>Gera arquivo TXT contábil</t>
        </is>
      </c>
      <c r="O7" s="6" t="n">
        <v>700</v>
      </c>
      <c r="P7" s="3">
        <f>IF(M7&gt;0,"Atenção","OK")</f>
        <v/>
      </c>
    </row>
    <row r="8">
      <c r="A8" s="7" t="inlineStr">
        <is>
          <t>M006</t>
        </is>
      </c>
      <c r="B8" s="8" t="inlineStr">
        <is>
          <t>Validação de CNPJ</t>
        </is>
      </c>
      <c r="C8" s="8" t="inlineStr">
        <is>
          <t>modValidacao</t>
        </is>
      </c>
      <c r="D8" s="7" t="inlineStr">
        <is>
          <t>Validação</t>
        </is>
      </c>
      <c r="E8" s="7" t="inlineStr">
        <is>
          <t>Comercial</t>
        </is>
      </c>
      <c r="F8" s="7" t="inlineStr">
        <is>
          <t>Juliana Costa</t>
        </is>
      </c>
      <c r="G8" s="7" t="inlineStr">
        <is>
          <t>Sob Demanda</t>
        </is>
      </c>
      <c r="H8" s="9" t="inlineStr">
        <is>
          <t>15/02/2026</t>
        </is>
      </c>
      <c r="I8" s="9" t="inlineStr">
        <is>
          <t>05/07/2026</t>
        </is>
      </c>
      <c r="J8" s="7" t="inlineStr">
        <is>
          <t>2.0</t>
        </is>
      </c>
      <c r="K8" s="7" t="inlineStr">
        <is>
          <t>Ativa</t>
        </is>
      </c>
      <c r="L8" s="7" t="n">
        <v>8</v>
      </c>
      <c r="M8" s="7" t="n">
        <v>0</v>
      </c>
      <c r="N8" s="8" t="inlineStr">
        <is>
          <t>Valida cadastro de clientes</t>
        </is>
      </c>
      <c r="O8" s="10" t="n">
        <v>150</v>
      </c>
      <c r="P8" s="7">
        <f>IF(M8&gt;0,"Atenção","OK")</f>
        <v/>
      </c>
    </row>
    <row r="9">
      <c r="A9" s="3" t="inlineStr">
        <is>
          <t>M007</t>
        </is>
      </c>
      <c r="B9" s="4" t="inlineStr">
        <is>
          <t>Envio de E-mails Automáticos</t>
        </is>
      </c>
      <c r="C9" s="4" t="inlineStr">
        <is>
          <t>modEmail</t>
        </is>
      </c>
      <c r="D9" s="3" t="inlineStr">
        <is>
          <t>Automação</t>
        </is>
      </c>
      <c r="E9" s="3" t="inlineStr">
        <is>
          <t>Comercial</t>
        </is>
      </c>
      <c r="F9" s="3" t="inlineStr">
        <is>
          <t>Rafael Almeida</t>
        </is>
      </c>
      <c r="G9" s="3" t="inlineStr">
        <is>
          <t>Diária</t>
        </is>
      </c>
      <c r="H9" s="5" t="inlineStr">
        <is>
          <t>22/02/2026</t>
        </is>
      </c>
      <c r="I9" s="5" t="inlineStr">
        <is>
          <t>30/06/2026</t>
        </is>
      </c>
      <c r="J9" s="3" t="inlineStr">
        <is>
          <t>1.4</t>
        </is>
      </c>
      <c r="K9" s="3" t="inlineStr">
        <is>
          <t>Desativada</t>
        </is>
      </c>
      <c r="L9" s="3" t="n">
        <v>12</v>
      </c>
      <c r="M9" s="3" t="n">
        <v>5</v>
      </c>
      <c r="N9" s="4" t="inlineStr">
        <is>
          <t>Substituído por novo sistema</t>
        </is>
      </c>
      <c r="O9" s="6" t="n">
        <v>0</v>
      </c>
      <c r="P9" s="3">
        <f>IF(M9&gt;0,"Atenção","OK")</f>
        <v/>
      </c>
    </row>
    <row r="10">
      <c r="A10" s="7" t="inlineStr">
        <is>
          <t>M008</t>
        </is>
      </c>
      <c r="B10" s="8" t="inlineStr">
        <is>
          <t>Fechamento Mensal</t>
        </is>
      </c>
      <c r="C10" s="8" t="inlineStr">
        <is>
          <t>modFechamento</t>
        </is>
      </c>
      <c r="D10" s="7" t="inlineStr">
        <is>
          <t>Relatório</t>
        </is>
      </c>
      <c r="E10" s="7" t="inlineStr">
        <is>
          <t>Financeiro</t>
        </is>
      </c>
      <c r="F10" s="7" t="inlineStr">
        <is>
          <t>Camila Ferreira</t>
        </is>
      </c>
      <c r="G10" s="7" t="inlineStr">
        <is>
          <t>Mensal</t>
        </is>
      </c>
      <c r="H10" s="9" t="inlineStr">
        <is>
          <t>01/03/2026</t>
        </is>
      </c>
      <c r="I10" s="9" t="inlineStr">
        <is>
          <t>01/07/2026</t>
        </is>
      </c>
      <c r="J10" s="7" t="inlineStr">
        <is>
          <t>3.1</t>
        </is>
      </c>
      <c r="K10" s="7" t="inlineStr">
        <is>
          <t>Ativa</t>
        </is>
      </c>
      <c r="L10" s="7" t="n">
        <v>120</v>
      </c>
      <c r="M10" s="7" t="n">
        <v>1</v>
      </c>
      <c r="N10" s="8" t="inlineStr">
        <is>
          <t>Consolida receitas e despesas</t>
        </is>
      </c>
      <c r="O10" s="10" t="n">
        <v>960</v>
      </c>
      <c r="P10" s="7">
        <f>IF(M10&gt;0,"Atenção","OK")</f>
        <v/>
      </c>
    </row>
    <row r="11">
      <c r="A11" s="3" t="inlineStr">
        <is>
          <t>M009</t>
        </is>
      </c>
      <c r="B11" s="4" t="inlineStr">
        <is>
          <t>Conciliação Bancária</t>
        </is>
      </c>
      <c r="C11" s="4" t="inlineStr">
        <is>
          <t>modBancario</t>
        </is>
      </c>
      <c r="D11" s="3" t="inlineStr">
        <is>
          <t>Integração</t>
        </is>
      </c>
      <c r="E11" s="3" t="inlineStr">
        <is>
          <t>Financeiro</t>
        </is>
      </c>
      <c r="F11" s="3" t="inlineStr">
        <is>
          <t>Lucas Rodrigues</t>
        </is>
      </c>
      <c r="G11" s="3" t="inlineStr">
        <is>
          <t>Semanal</t>
        </is>
      </c>
      <c r="H11" s="5" t="inlineStr">
        <is>
          <t>18/03/2026</t>
        </is>
      </c>
      <c r="I11" s="5" t="inlineStr">
        <is>
          <t>12/06/2026</t>
        </is>
      </c>
      <c r="J11" s="3" t="inlineStr">
        <is>
          <t>1.8</t>
        </is>
      </c>
      <c r="K11" s="3" t="inlineStr">
        <is>
          <t>Em Manutenção</t>
        </is>
      </c>
      <c r="L11" s="3" t="n">
        <v>55</v>
      </c>
      <c r="M11" s="3" t="n">
        <v>4</v>
      </c>
      <c r="N11" s="4" t="inlineStr">
        <is>
          <t>Concilia extratos OFX</t>
        </is>
      </c>
      <c r="O11" s="6" t="n">
        <v>540</v>
      </c>
      <c r="P11" s="3">
        <f>IF(M11&gt;0,"Atenção","OK")</f>
        <v/>
      </c>
    </row>
    <row r="12">
      <c r="A12" s="7" t="inlineStr">
        <is>
          <t>M010</t>
        </is>
      </c>
      <c r="B12" s="8" t="inlineStr">
        <is>
          <t>Backup de Planilhas</t>
        </is>
      </c>
      <c r="C12" s="8" t="inlineStr">
        <is>
          <t>modBackup</t>
        </is>
      </c>
      <c r="D12" s="7" t="inlineStr">
        <is>
          <t>Automação</t>
        </is>
      </c>
      <c r="E12" s="7" t="inlineStr">
        <is>
          <t>Administrativo</t>
        </is>
      </c>
      <c r="F12" s="7" t="inlineStr">
        <is>
          <t>Fernanda Lima</t>
        </is>
      </c>
      <c r="G12" s="7" t="inlineStr">
        <is>
          <t>Diária</t>
        </is>
      </c>
      <c r="H12" s="9" t="inlineStr">
        <is>
          <t>25/03/2026</t>
        </is>
      </c>
      <c r="I12" s="9" t="inlineStr">
        <is>
          <t>14/07/2026</t>
        </is>
      </c>
      <c r="J12" s="7" t="inlineStr">
        <is>
          <t>1.1</t>
        </is>
      </c>
      <c r="K12" s="7" t="inlineStr">
        <is>
          <t>Ativa</t>
        </is>
      </c>
      <c r="L12" s="7" t="n">
        <v>15</v>
      </c>
      <c r="M12" s="7" t="n">
        <v>0</v>
      </c>
      <c r="N12" s="8" t="inlineStr">
        <is>
          <t>Backup automático em rede</t>
        </is>
      </c>
      <c r="O12" s="10" t="n">
        <v>210</v>
      </c>
      <c r="P12" s="7">
        <f>IF(M12&gt;0,"Atenção","OK")</f>
        <v/>
      </c>
    </row>
    <row r="13"/>
    <row r="14">
      <c r="A14" s="11" t="inlineStr">
        <is>
          <t>TOTAIS / MÉDIAS</t>
        </is>
      </c>
      <c r="L14" s="12">
        <f>AVERAGE(L3:L12)</f>
        <v/>
      </c>
      <c r="M14" s="13">
        <f>SUM(M3:M12)</f>
        <v/>
      </c>
      <c r="O14" s="14">
        <f>SUM(O3:O12)</f>
        <v/>
      </c>
    </row>
    <row r="15">
      <c r="A15" s="11" t="inlineStr">
        <is>
          <t>Percentual de macros ativas:</t>
        </is>
      </c>
      <c r="B15" s="15">
        <f>IFERROR(COUNTIF(K3:K12,"Ativa")/COUNTA(K3:K12),0)</f>
        <v/>
      </c>
    </row>
  </sheetData>
  <autoFilter ref="A2:P12"/>
  <mergeCells count="1">
    <mergeCell ref="A1:P1"/>
  </mergeCells>
  <conditionalFormatting sqref="K3:K12">
    <cfRule type="expression" priority="1" dxfId="0" stopIfTrue="1">
      <formula>K3="Desativada"</formula>
    </cfRule>
    <cfRule type="expression" priority="2" dxfId="1" stopIfTrue="1">
      <formula>K3="Ativa"</formula>
    </cfRule>
  </conditionalFormatting>
  <conditionalFormatting sqref="M3:M12">
    <cfRule type="expression" priority="3" dxfId="0">
      <formula>M3&gt;2</formula>
    </cfRule>
  </conditionalFormatting>
  <dataValidations count="2">
    <dataValidation sqref="K3:K12" showErrorMessage="1" showInputMessage="1" allowBlank="1" type="list">
      <formula1>"Ativa,Em Manutenção,Desativada"</formula1>
    </dataValidation>
    <dataValidation sqref="D3:D12" showErrorMessage="1" showInputMessage="1" allowBlank="1" type="list">
      <formula1>"Automação,Validação,Integração,Relatório,Exportação"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8" customWidth="1" min="3" max="3"/>
    <col width="18" customWidth="1" min="4" max="4"/>
    <col width="16" customWidth="1" min="5" max="5"/>
    <col width="12" customWidth="1" min="6" max="6"/>
    <col width="14" customWidth="1" min="7" max="7"/>
    <col width="18" customWidth="1" min="8" max="8"/>
    <col width="14" customWidth="1" min="9" max="9"/>
    <col width="13" customWidth="1" min="10" max="10"/>
    <col width="15" customWidth="1" min="11" max="11"/>
    <col width="22" customWidth="1" min="12" max="12"/>
    <col width="32" customWidth="1" min="13" max="13"/>
    <col width="20" customWidth="1" min="14" max="14"/>
  </cols>
  <sheetData>
    <row r="1">
      <c r="A1" s="1" t="inlineStr">
        <is>
          <t>EXECUÇÕES E STATUS DAS MACROS</t>
        </is>
      </c>
    </row>
    <row r="2" ht="30" customHeight="1">
      <c r="A2" s="2" t="inlineStr">
        <is>
          <t>Data da Execução</t>
        </is>
      </c>
      <c r="B2" s="2" t="inlineStr">
        <is>
          <t>ID da Macro</t>
        </is>
      </c>
      <c r="C2" s="2" t="inlineStr">
        <is>
          <t>Nome da Macro</t>
        </is>
      </c>
      <c r="D2" s="2" t="inlineStr">
        <is>
          <t>Usuário</t>
        </is>
      </c>
      <c r="E2" s="2" t="inlineStr">
        <is>
          <t>Área</t>
        </is>
      </c>
      <c r="F2" s="2" t="inlineStr">
        <is>
          <t>Resultado</t>
        </is>
      </c>
      <c r="G2" s="2" t="inlineStr">
        <is>
          <t>Código do Erro</t>
        </is>
      </c>
      <c r="H2" s="2" t="inlineStr">
        <is>
          <t>Tempo de Execução (s)</t>
        </is>
      </c>
      <c r="I2" s="2" t="inlineStr">
        <is>
          <t>Linha de Falha</t>
        </is>
      </c>
      <c r="J2" s="2" t="inlineStr">
        <is>
          <t>Retentativa?</t>
        </is>
      </c>
      <c r="K2" s="2" t="inlineStr">
        <is>
          <t>Ambiente</t>
        </is>
      </c>
      <c r="L2" s="2" t="inlineStr">
        <is>
          <t>Nº de Registros Processados</t>
        </is>
      </c>
      <c r="M2" s="2" t="inlineStr">
        <is>
          <t>Log/Comentário</t>
        </is>
      </c>
      <c r="N2" s="2" t="inlineStr">
        <is>
          <t>Classificação de Desempenho</t>
        </is>
      </c>
    </row>
    <row r="3">
      <c r="A3" s="5" t="inlineStr">
        <is>
          <t>03/07/2026</t>
        </is>
      </c>
      <c r="B3" s="3" t="inlineStr">
        <is>
          <t>M001</t>
        </is>
      </c>
      <c r="C3" s="4">
        <f>IFERROR(VLOOKUP(B3,'Base de Macros'!A:B,2,FALSE),"Não encontrado")</f>
        <v/>
      </c>
      <c r="D3" s="3" t="inlineStr">
        <is>
          <t>João Silva</t>
        </is>
      </c>
      <c r="E3" s="3" t="inlineStr">
        <is>
          <t>Fiscal</t>
        </is>
      </c>
      <c r="F3" s="3" t="inlineStr">
        <is>
          <t>Sucesso</t>
        </is>
      </c>
      <c r="G3" s="3" t="inlineStr"/>
      <c r="H3" s="3" t="n">
        <v>8</v>
      </c>
      <c r="I3" s="3" t="inlineStr"/>
      <c r="J3" s="3" t="inlineStr">
        <is>
          <t>Não</t>
        </is>
      </c>
      <c r="K3" s="3" t="inlineStr">
        <is>
          <t>Produção</t>
        </is>
      </c>
      <c r="L3" s="3" t="n">
        <v>1250</v>
      </c>
      <c r="M3" s="4" t="inlineStr">
        <is>
          <t>Execução normal</t>
        </is>
      </c>
      <c r="N3" s="3">
        <f>IF(H3&lt;=10,"Rápida",IF(H3&lt;=30,"Média","Lenta"))</f>
        <v/>
      </c>
    </row>
    <row r="4">
      <c r="A4" s="9" t="inlineStr">
        <is>
          <t>03/07/2026</t>
        </is>
      </c>
      <c r="B4" s="7" t="inlineStr">
        <is>
          <t>M002</t>
        </is>
      </c>
      <c r="C4" s="8">
        <f>IFERROR(VLOOKUP(B4,'Base de Macros'!A:B,2,FALSE),"Não encontrado")</f>
        <v/>
      </c>
      <c r="D4" s="7" t="inlineStr">
        <is>
          <t>Maria Oliveira</t>
        </is>
      </c>
      <c r="E4" s="7" t="inlineStr">
        <is>
          <t>Financeiro</t>
        </is>
      </c>
      <c r="F4" s="7" t="inlineStr">
        <is>
          <t>Sucesso</t>
        </is>
      </c>
      <c r="G4" s="7" t="inlineStr"/>
      <c r="H4" s="7" t="n">
        <v>32</v>
      </c>
      <c r="I4" s="7" t="inlineStr"/>
      <c r="J4" s="7" t="inlineStr">
        <is>
          <t>Não</t>
        </is>
      </c>
      <c r="K4" s="7" t="inlineStr">
        <is>
          <t>Produção</t>
        </is>
      </c>
      <c r="L4" s="7" t="n">
        <v>340</v>
      </c>
      <c r="M4" s="8" t="inlineStr">
        <is>
          <t>Relatório gerado sem falhas</t>
        </is>
      </c>
      <c r="N4" s="7">
        <f>IF(H4&lt;=10,"Rápida",IF(H4&lt;=30,"Média","Lenta"))</f>
        <v/>
      </c>
    </row>
    <row r="5">
      <c r="A5" s="5" t="inlineStr">
        <is>
          <t>04/07/2026</t>
        </is>
      </c>
      <c r="B5" s="3" t="inlineStr">
        <is>
          <t>M003</t>
        </is>
      </c>
      <c r="C5" s="4">
        <f>IFERROR(VLOOKUP(B5,'Base de Macros'!A:B,2,FALSE),"Não encontrado")</f>
        <v/>
      </c>
      <c r="D5" s="3" t="inlineStr">
        <is>
          <t>Pedro Santos</t>
        </is>
      </c>
      <c r="E5" s="3" t="inlineStr">
        <is>
          <t>RH</t>
        </is>
      </c>
      <c r="F5" s="3" t="inlineStr">
        <is>
          <t>Erro</t>
        </is>
      </c>
      <c r="G5" s="3" t="inlineStr">
        <is>
          <t>ERR-500</t>
        </is>
      </c>
      <c r="H5" s="3" t="n">
        <v>60</v>
      </c>
      <c r="I5" s="3" t="inlineStr">
        <is>
          <t>128</t>
        </is>
      </c>
      <c r="J5" s="3" t="inlineStr">
        <is>
          <t>Sim</t>
        </is>
      </c>
      <c r="K5" s="3" t="inlineStr">
        <is>
          <t>Produção</t>
        </is>
      </c>
      <c r="L5" s="3" t="n">
        <v>0</v>
      </c>
      <c r="M5" s="4" t="inlineStr">
        <is>
          <t>Falha ao ler planilha de ponto</t>
        </is>
      </c>
      <c r="N5" s="3">
        <f>IF(H5&lt;=10,"Rápida",IF(H5&lt;=30,"Média","Lenta"))</f>
        <v/>
      </c>
    </row>
    <row r="6">
      <c r="A6" s="9" t="inlineStr">
        <is>
          <t>05/07/2026</t>
        </is>
      </c>
      <c r="B6" s="7" t="inlineStr">
        <is>
          <t>M004</t>
        </is>
      </c>
      <c r="C6" s="8">
        <f>IFERROR(VLOOKUP(B6,'Base de Macros'!A:B,2,FALSE),"Não encontrado")</f>
        <v/>
      </c>
      <c r="D6" s="7" t="inlineStr">
        <is>
          <t>Ana Souza</t>
        </is>
      </c>
      <c r="E6" s="7" t="inlineStr">
        <is>
          <t>Estoque</t>
        </is>
      </c>
      <c r="F6" s="7" t="inlineStr">
        <is>
          <t>Sucesso</t>
        </is>
      </c>
      <c r="G6" s="7" t="inlineStr"/>
      <c r="H6" s="7" t="n">
        <v>22</v>
      </c>
      <c r="I6" s="7" t="inlineStr"/>
      <c r="J6" s="7" t="inlineStr">
        <is>
          <t>Não</t>
        </is>
      </c>
      <c r="K6" s="7" t="inlineStr">
        <is>
          <t>Produção</t>
        </is>
      </c>
      <c r="L6" s="7" t="n">
        <v>980</v>
      </c>
      <c r="M6" s="8" t="inlineStr">
        <is>
          <t>Atualização concluída</t>
        </is>
      </c>
      <c r="N6" s="7">
        <f>IF(H6&lt;=10,"Rápida",IF(H6&lt;=30,"Média","Lenta"))</f>
        <v/>
      </c>
    </row>
    <row r="7">
      <c r="A7" s="5" t="inlineStr">
        <is>
          <t>06/07/2026</t>
        </is>
      </c>
      <c r="B7" s="3" t="inlineStr">
        <is>
          <t>M005</t>
        </is>
      </c>
      <c r="C7" s="4">
        <f>IFERROR(VLOOKUP(B7,'Base de Macros'!A:B,2,FALSE),"Não encontrado")</f>
        <v/>
      </c>
      <c r="D7" s="3" t="inlineStr">
        <is>
          <t>Carlos Pereira</t>
        </is>
      </c>
      <c r="E7" s="3" t="inlineStr">
        <is>
          <t>Administrativo</t>
        </is>
      </c>
      <c r="F7" s="3" t="inlineStr">
        <is>
          <t>Aviso</t>
        </is>
      </c>
      <c r="G7" s="3" t="inlineStr">
        <is>
          <t>AVS-210</t>
        </is>
      </c>
      <c r="H7" s="3" t="n">
        <v>78</v>
      </c>
      <c r="I7" s="3" t="inlineStr">
        <is>
          <t>45</t>
        </is>
      </c>
      <c r="J7" s="3" t="inlineStr">
        <is>
          <t>Não</t>
        </is>
      </c>
      <c r="K7" s="3" t="inlineStr">
        <is>
          <t>Homologação</t>
        </is>
      </c>
      <c r="L7" s="3" t="n">
        <v>560</v>
      </c>
      <c r="M7" s="4" t="inlineStr">
        <is>
          <t>Divergência de layout</t>
        </is>
      </c>
      <c r="N7" s="3">
        <f>IF(H7&lt;=10,"Rápida",IF(H7&lt;=30,"Média","Lenta"))</f>
        <v/>
      </c>
    </row>
    <row r="8">
      <c r="A8" s="9" t="inlineStr">
        <is>
          <t>07/07/2026</t>
        </is>
      </c>
      <c r="B8" s="7" t="inlineStr">
        <is>
          <t>M006</t>
        </is>
      </c>
      <c r="C8" s="8">
        <f>IFERROR(VLOOKUP(B8,'Base de Macros'!A:B,2,FALSE),"Não encontrado")</f>
        <v/>
      </c>
      <c r="D8" s="7" t="inlineStr">
        <is>
          <t>Juliana Costa</t>
        </is>
      </c>
      <c r="E8" s="7" t="inlineStr">
        <is>
          <t>Comercial</t>
        </is>
      </c>
      <c r="F8" s="7" t="inlineStr">
        <is>
          <t>Sucesso</t>
        </is>
      </c>
      <c r="G8" s="7" t="inlineStr"/>
      <c r="H8" s="7" t="n">
        <v>6</v>
      </c>
      <c r="I8" s="7" t="inlineStr"/>
      <c r="J8" s="7" t="inlineStr">
        <is>
          <t>Não</t>
        </is>
      </c>
      <c r="K8" s="7" t="inlineStr">
        <is>
          <t>Produção</t>
        </is>
      </c>
      <c r="L8" s="7" t="n">
        <v>210</v>
      </c>
      <c r="M8" s="8" t="inlineStr">
        <is>
          <t>Validação de CNPJ concluída</t>
        </is>
      </c>
      <c r="N8" s="7">
        <f>IF(H8&lt;=10,"Rápida",IF(H8&lt;=30,"Média","Lenta"))</f>
        <v/>
      </c>
    </row>
    <row r="9">
      <c r="A9" s="5" t="inlineStr">
        <is>
          <t>08/07/2026</t>
        </is>
      </c>
      <c r="B9" s="3" t="inlineStr">
        <is>
          <t>M007</t>
        </is>
      </c>
      <c r="C9" s="4">
        <f>IFERROR(VLOOKUP(B9,'Base de Macros'!A:B,2,FALSE),"Não encontrado")</f>
        <v/>
      </c>
      <c r="D9" s="3" t="inlineStr">
        <is>
          <t>Rafael Almeida</t>
        </is>
      </c>
      <c r="E9" s="3" t="inlineStr">
        <is>
          <t>Comercial</t>
        </is>
      </c>
      <c r="F9" s="3" t="inlineStr">
        <is>
          <t>Erro</t>
        </is>
      </c>
      <c r="G9" s="3" t="inlineStr">
        <is>
          <t>ERR-404</t>
        </is>
      </c>
      <c r="H9" s="3" t="n">
        <v>15</v>
      </c>
      <c r="I9" s="3" t="inlineStr">
        <is>
          <t>22</t>
        </is>
      </c>
      <c r="J9" s="3" t="inlineStr">
        <is>
          <t>Sim</t>
        </is>
      </c>
      <c r="K9" s="3" t="inlineStr">
        <is>
          <t>Teste</t>
        </is>
      </c>
      <c r="L9" s="3" t="n">
        <v>0</v>
      </c>
      <c r="M9" s="4" t="inlineStr">
        <is>
          <t>Servidor de e-mail indisponível</t>
        </is>
      </c>
      <c r="N9" s="3">
        <f>IF(H9&lt;=10,"Rápida",IF(H9&lt;=30,"Média","Lenta"))</f>
        <v/>
      </c>
    </row>
    <row r="10">
      <c r="A10" s="9" t="inlineStr">
        <is>
          <t>09/07/2026</t>
        </is>
      </c>
      <c r="B10" s="7" t="inlineStr">
        <is>
          <t>M008</t>
        </is>
      </c>
      <c r="C10" s="8">
        <f>IFERROR(VLOOKUP(B10,'Base de Macros'!A:B,2,FALSE),"Não encontrado")</f>
        <v/>
      </c>
      <c r="D10" s="7" t="inlineStr">
        <is>
          <t>Camila Ferreira</t>
        </is>
      </c>
      <c r="E10" s="7" t="inlineStr">
        <is>
          <t>Financeiro</t>
        </is>
      </c>
      <c r="F10" s="7" t="inlineStr">
        <is>
          <t>Sucesso</t>
        </is>
      </c>
      <c r="G10" s="7" t="inlineStr"/>
      <c r="H10" s="7" t="n">
        <v>118</v>
      </c>
      <c r="I10" s="7" t="inlineStr"/>
      <c r="J10" s="7" t="inlineStr">
        <is>
          <t>Não</t>
        </is>
      </c>
      <c r="K10" s="7" t="inlineStr">
        <is>
          <t>Produção</t>
        </is>
      </c>
      <c r="L10" s="7" t="n">
        <v>1500</v>
      </c>
      <c r="M10" s="8" t="inlineStr">
        <is>
          <t>Fechamento mensal processado</t>
        </is>
      </c>
      <c r="N10" s="7">
        <f>IF(H10&lt;=10,"Rápida",IF(H10&lt;=30,"Média","Lenta"))</f>
        <v/>
      </c>
    </row>
    <row r="11">
      <c r="A11" s="5" t="inlineStr">
        <is>
          <t>10/07/2026</t>
        </is>
      </c>
      <c r="B11" s="3" t="inlineStr">
        <is>
          <t>M009</t>
        </is>
      </c>
      <c r="C11" s="4">
        <f>IFERROR(VLOOKUP(B11,'Base de Macros'!A:B,2,FALSE),"Não encontrado")</f>
        <v/>
      </c>
      <c r="D11" s="3" t="inlineStr">
        <is>
          <t>Lucas Rodrigues</t>
        </is>
      </c>
      <c r="E11" s="3" t="inlineStr">
        <is>
          <t>Financeiro</t>
        </is>
      </c>
      <c r="F11" s="3" t="inlineStr">
        <is>
          <t>Aviso</t>
        </is>
      </c>
      <c r="G11" s="3" t="inlineStr">
        <is>
          <t>AVS-101</t>
        </is>
      </c>
      <c r="H11" s="3" t="n">
        <v>50</v>
      </c>
      <c r="I11" s="3" t="inlineStr">
        <is>
          <t>67</t>
        </is>
      </c>
      <c r="J11" s="3" t="inlineStr">
        <is>
          <t>Sim</t>
        </is>
      </c>
      <c r="K11" s="3" t="inlineStr">
        <is>
          <t>Homologação</t>
        </is>
      </c>
      <c r="L11" s="3" t="n">
        <v>430</v>
      </c>
      <c r="M11" s="4" t="inlineStr">
        <is>
          <t>Extrato com pendência de conciliação</t>
        </is>
      </c>
      <c r="N11" s="3">
        <f>IF(H11&lt;=10,"Rápida",IF(H11&lt;=30,"Média","Lenta"))</f>
        <v/>
      </c>
    </row>
    <row r="12">
      <c r="A12" s="9" t="inlineStr">
        <is>
          <t>14/07/2026</t>
        </is>
      </c>
      <c r="B12" s="7" t="inlineStr">
        <is>
          <t>M010</t>
        </is>
      </c>
      <c r="C12" s="8">
        <f>IFERROR(VLOOKUP(B12,'Base de Macros'!A:B,2,FALSE),"Não encontrado")</f>
        <v/>
      </c>
      <c r="D12" s="7" t="inlineStr">
        <is>
          <t>Fernanda Lima</t>
        </is>
      </c>
      <c r="E12" s="7" t="inlineStr">
        <is>
          <t>Administrativo</t>
        </is>
      </c>
      <c r="F12" s="7" t="inlineStr">
        <is>
          <t>Sucesso</t>
        </is>
      </c>
      <c r="G12" s="7" t="inlineStr"/>
      <c r="H12" s="7" t="n">
        <v>10</v>
      </c>
      <c r="I12" s="7" t="inlineStr"/>
      <c r="J12" s="7" t="inlineStr">
        <is>
          <t>Não</t>
        </is>
      </c>
      <c r="K12" s="7" t="inlineStr">
        <is>
          <t>Produção</t>
        </is>
      </c>
      <c r="L12" s="7" t="n">
        <v>300</v>
      </c>
      <c r="M12" s="8" t="inlineStr">
        <is>
          <t>Backup concluído com sucesso</t>
        </is>
      </c>
      <c r="N12" s="7">
        <f>IF(H12&lt;=10,"Rápida",IF(H12&lt;=30,"Média","Lenta"))</f>
        <v/>
      </c>
    </row>
    <row r="13"/>
    <row r="14">
      <c r="A14" s="11" t="inlineStr">
        <is>
          <t>Contagem de falhas:</t>
        </is>
      </c>
      <c r="B14" s="16">
        <f>COUNTIF(F3:F12,"Erro")</f>
        <v/>
      </c>
    </row>
    <row r="15">
      <c r="A15" s="11" t="inlineStr">
        <is>
          <t>Taxa de sucesso:</t>
        </is>
      </c>
      <c r="B15" s="15">
        <f>IFERROR(COUNTIF(F3:F12,"Sucesso")/COUNTA(F3:F12),0)</f>
        <v/>
      </c>
    </row>
  </sheetData>
  <autoFilter ref="A2:N12"/>
  <mergeCells count="1">
    <mergeCell ref="A1:N1"/>
  </mergeCells>
  <conditionalFormatting sqref="F3:F12">
    <cfRule type="expression" priority="1" dxfId="0" stopIfTrue="1">
      <formula>F3="Erro"</formula>
    </cfRule>
    <cfRule type="expression" priority="2" dxfId="1" stopIfTrue="1">
      <formula>F3="Sucesso"</formula>
    </cfRule>
  </conditionalFormatting>
  <dataValidations count="3">
    <dataValidation sqref="F3:F12" showErrorMessage="1" showInputMessage="1" allowBlank="1" type="list">
      <formula1>"Sucesso,Aviso,Erro"</formula1>
    </dataValidation>
    <dataValidation sqref="K3:K12" showErrorMessage="1" showInputMessage="1" allowBlank="1" type="list">
      <formula1>"Produção,Homologação,Teste"</formula1>
    </dataValidation>
    <dataValidation sqref="J3:J12" showErrorMessage="1" showInputMessage="1" allowBlank="1" type="list">
      <formula1>"Sim,Não"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DASHBOARD - CONTROLE DE MACROS VBA</t>
        </is>
      </c>
    </row>
    <row r="2"/>
    <row r="3">
      <c r="A3" s="11" t="inlineStr">
        <is>
          <t>Indicadores Gerais</t>
        </is>
      </c>
    </row>
    <row r="4">
      <c r="A4" s="17" t="inlineStr">
        <is>
          <t>Total de macros cadastradas</t>
        </is>
      </c>
      <c r="B4" s="18">
        <f>COUNTA('Base de Macros'!A3:A12)</f>
        <v/>
      </c>
    </row>
    <row r="5">
      <c r="A5" s="19" t="inlineStr">
        <is>
          <t>Quantidade de macros ativas</t>
        </is>
      </c>
      <c r="B5" s="18">
        <f>COUNTIF('Base de Macros'!K3:K12,"Ativa")</f>
        <v/>
      </c>
    </row>
    <row r="6">
      <c r="A6" s="17" t="inlineStr">
        <is>
          <t>Percentual de macros ativas</t>
        </is>
      </c>
      <c r="B6" s="20">
        <f>IFERROR(B5/B4,0)</f>
        <v/>
      </c>
    </row>
    <row r="7">
      <c r="A7" s="19" t="inlineStr">
        <is>
          <t>Taxa de sucesso das execuções</t>
        </is>
      </c>
      <c r="B7" s="20">
        <f>IFERROR(COUNTIF('Execuções e Status'!F3:F12,"Sucesso")/COUNTA('Execuções e Status'!F3:F12),0)</f>
        <v/>
      </c>
    </row>
    <row r="8">
      <c r="A8" s="17" t="inlineStr">
        <is>
          <t>Tempo médio de execução (s)</t>
        </is>
      </c>
      <c r="B8" s="21">
        <f>AVERAGE('Base de Macros'!L3:L12)</f>
        <v/>
      </c>
    </row>
    <row r="9">
      <c r="A9" s="19" t="inlineStr">
        <is>
          <t>Total de erros no mês</t>
        </is>
      </c>
      <c r="B9" s="18">
        <f>SUM('Base de Macros'!M3:M12)</f>
        <v/>
      </c>
    </row>
    <row r="10">
      <c r="A10" s="17" t="inlineStr">
        <is>
          <t>Custo mensal estimado (R$)</t>
        </is>
      </c>
      <c r="B10" s="22">
        <f>SUM('Base de Macros'!O3:O12)</f>
        <v/>
      </c>
    </row>
    <row r="11"/>
    <row r="12"/>
    <row r="13">
      <c r="A13" s="23" t="inlineStr">
        <is>
          <t>Execuções por Resultado</t>
        </is>
      </c>
      <c r="D13" s="23" t="inlineStr">
        <is>
          <t>Distribuição por Status das Macros</t>
        </is>
      </c>
    </row>
    <row r="14">
      <c r="A14" s="24" t="inlineStr">
        <is>
          <t>Resultado</t>
        </is>
      </c>
      <c r="B14" s="24" t="inlineStr">
        <is>
          <t>Quantidade</t>
        </is>
      </c>
      <c r="D14" s="24" t="inlineStr">
        <is>
          <t>Status</t>
        </is>
      </c>
      <c r="E14" s="24" t="inlineStr">
        <is>
          <t>Quantidade</t>
        </is>
      </c>
    </row>
    <row r="15">
      <c r="A15" s="24" t="inlineStr">
        <is>
          <t>Sucesso</t>
        </is>
      </c>
      <c r="B15" s="24">
        <f>COUNTIF('Execuções e Status'!F:F,"Sucesso")</f>
        <v/>
      </c>
      <c r="D15" s="24" t="inlineStr">
        <is>
          <t>Ativa</t>
        </is>
      </c>
      <c r="E15" s="24">
        <f>COUNTIF('Base de Macros'!K:K,"Ativa")</f>
        <v/>
      </c>
    </row>
    <row r="16">
      <c r="A16" s="24" t="inlineStr">
        <is>
          <t>Aviso</t>
        </is>
      </c>
      <c r="B16" s="24">
        <f>COUNTIF('Execuções e Status'!F:F,"Aviso")</f>
        <v/>
      </c>
      <c r="D16" s="24" t="inlineStr">
        <is>
          <t>Em Manutenção</t>
        </is>
      </c>
      <c r="E16" s="24">
        <f>COUNTIF('Base de Macros'!K:K,"Em Manutenção")</f>
        <v/>
      </c>
    </row>
    <row r="17">
      <c r="A17" s="24" t="inlineStr">
        <is>
          <t>Erro</t>
        </is>
      </c>
      <c r="B17" s="24">
        <f>COUNTIF('Execuções e Status'!F:F,"Erro")</f>
        <v/>
      </c>
      <c r="D17" s="24" t="inlineStr">
        <is>
          <t>Desativada</t>
        </is>
      </c>
      <c r="E17" s="24">
        <f>COUNTIF('Base de Macros'!K:K,"Desativada")</f>
        <v/>
      </c>
    </row>
    <row r="18"/>
    <row r="19"/>
    <row r="20">
      <c r="A20" s="23" t="inlineStr">
        <is>
          <t>Macros por Área</t>
        </is>
      </c>
    </row>
    <row r="21">
      <c r="A21" s="24" t="inlineStr">
        <is>
          <t>Área</t>
        </is>
      </c>
      <c r="B21" s="24" t="inlineStr">
        <is>
          <t>Quantidade</t>
        </is>
      </c>
    </row>
    <row r="22">
      <c r="A22" s="24" t="inlineStr">
        <is>
          <t>Financeiro</t>
        </is>
      </c>
      <c r="B22" s="24">
        <f>COUNTIF('Base de Macros'!E:E,"Financeiro")</f>
        <v/>
      </c>
    </row>
    <row r="23">
      <c r="A23" s="24" t="inlineStr">
        <is>
          <t>Fiscal</t>
        </is>
      </c>
      <c r="B23" s="24">
        <f>COUNTIF('Base de Macros'!E:E,"Fiscal")</f>
        <v/>
      </c>
    </row>
    <row r="24">
      <c r="A24" s="24" t="inlineStr">
        <is>
          <t>RH</t>
        </is>
      </c>
      <c r="B24" s="24">
        <f>COUNTIF('Base de Macros'!E:E,"RH")</f>
        <v/>
      </c>
    </row>
    <row r="25">
      <c r="A25" s="24" t="inlineStr">
        <is>
          <t>Comercial</t>
        </is>
      </c>
      <c r="B25" s="24">
        <f>COUNTIF('Base de Macros'!E:E,"Comercial")</f>
        <v/>
      </c>
    </row>
    <row r="26">
      <c r="A26" s="24" t="inlineStr">
        <is>
          <t>Estoque</t>
        </is>
      </c>
      <c r="B26" s="24">
        <f>COUNTIF('Base de Macros'!E:E,"Estoque")</f>
        <v/>
      </c>
    </row>
    <row r="27">
      <c r="A27" s="24" t="inlineStr">
        <is>
          <t>Administrativo</t>
        </is>
      </c>
      <c r="B27" s="24">
        <f>COUNTIF('Base de Macros'!E:E,"Administrativo")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>
      <c r="A1" s="1" t="inlineStr">
        <is>
          <t>INSTRUÇÕES DE USO - CONTROLE DE MACROS VBA</t>
        </is>
      </c>
    </row>
    <row r="2"/>
    <row r="3">
      <c r="A3" s="25" t="inlineStr">
        <is>
          <t>1. Como cadastrar uma nova macro</t>
        </is>
      </c>
    </row>
    <row r="4" ht="45" customHeight="1">
      <c r="A4" s="26" t="inlineStr">
        <is>
          <t>Na planilha 'Base de Macros', inclua uma nova linha com ID sequencial (ex.: M011), nome descritivo, módulo VBA correspondente, tipo de rotina, sistema/área, responsável, frequência de execução, datas de criação e última atualização, versão e status.</t>
        </is>
      </c>
    </row>
    <row r="5"/>
    <row r="6">
      <c r="A6" s="25" t="inlineStr">
        <is>
          <t>2. Como registrar uma execução</t>
        </is>
      </c>
    </row>
    <row r="7" ht="45" customHeight="1">
      <c r="A7" s="26" t="inlineStr">
        <is>
          <t>Na planilha 'Execuções e Status', registre cada execução com data, ID da macro, usuário, área, resultado (Sucesso, Aviso ou Erro), código do erro (se houver), tempo de execução em segundos e quantidade de registros processados.</t>
        </is>
      </c>
    </row>
    <row r="8"/>
    <row r="9">
      <c r="A9" s="25" t="inlineStr">
        <is>
          <t>3. Como interpretar os status</t>
        </is>
      </c>
    </row>
    <row r="10" ht="45" customHeight="1">
      <c r="A10" s="26" t="inlineStr">
        <is>
          <t>Ativa: macro em uso normal e liberada para produção. Em Manutenção: macro em ajuste, uso restrito. Desativada: macro fora de uso, mantida apenas para histórico.</t>
        </is>
      </c>
    </row>
    <row r="11"/>
    <row r="12">
      <c r="A12" s="25" t="inlineStr">
        <is>
          <t>4. Boas práticas de VBA em ambiente corporativo</t>
        </is>
      </c>
    </row>
    <row r="13" ht="45" customHeight="1">
      <c r="A13" s="26" t="inlineStr">
        <is>
          <t>Documentar cada módulo com comentários claros, versionar alterações, evitar hardcode de caminhos e senhas, utilizar tratamento de erros (On Error) e testar em ambiente de homologação antes de publicar em produção.</t>
        </is>
      </c>
    </row>
    <row r="14"/>
    <row r="15">
      <c r="A15" s="25" t="inlineStr">
        <is>
          <t>5. Segurança e LGPD</t>
        </is>
      </c>
    </row>
    <row r="16" ht="45" customHeight="1">
      <c r="A16" s="26" t="inlineStr">
        <is>
          <t>Macros que acessam dados pessoais (RH, financeiro, clientes) devem seguir a LGPD: restringir acesso por perfil, evitar exportação de dados sensíveis sem anonimização e manter log de quem executou cada rotina.</t>
        </is>
      </c>
    </row>
    <row r="17"/>
    <row r="18">
      <c r="A18" s="25" t="inlineStr">
        <is>
          <t>6. Controle de acesso</t>
        </is>
      </c>
    </row>
    <row r="19" ht="45" customHeight="1">
      <c r="A19" s="26" t="inlineStr">
        <is>
          <t>Apenas usuários autorizados devem ter permissão de edição do código VBA (senha de projeto). Alterações devem ser aprovadas pelo responsável técnico da área.</t>
        </is>
      </c>
    </row>
    <row r="20"/>
    <row r="21">
      <c r="A21" s="25" t="inlineStr">
        <is>
          <t>7. Impacto em processos críticos</t>
        </is>
      </c>
    </row>
    <row r="22" ht="45" customHeight="1">
      <c r="A22" s="26" t="inlineStr">
        <is>
          <t>Ao cadastrar ou alterar uma macro, informar na coluna 'Observação' se ela afeta processos fiscais, folha de pagamento, financeiro ou integrações com sistemas externos, para priorizar testes e aprovação.</t>
        </is>
      </c>
    </row>
  </sheetData>
  <mergeCells count="8">
    <mergeCell ref="A1:B1"/>
    <mergeCell ref="A4:B4"/>
    <mergeCell ref="A7:B7"/>
    <mergeCell ref="A10:B10"/>
    <mergeCell ref="A13:B13"/>
    <mergeCell ref="A16:B16"/>
    <mergeCell ref="A19:B19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2026-07-14T03:18:52Z</dcterms:created>
  <dcterms:modified xmlns:dcterms="http://purl.org/dc/terms/" xmlns:xsi="http://www.w3.org/2001/XMLSchema-instance" xsi:type="dcterms:W3CDTF">2026-07-14T03:18:52Z</dcterms:modified>
</cp:coreProperties>
</file>