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 de Vend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9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/>
      <top/>
      <bottom/>
      <diagonal/>
    </border>
    <border>
      <left style="thin">
        <color rgb="00D1D5DB"/>
      </left>
      <right style="thin">
        <color rgb="00D1D5DB"/>
      </right>
      <top/>
      <bottom/>
      <diagonal/>
    </border>
    <border>
      <left style="thin">
        <color rgb="00D1D5DB"/>
      </left>
      <right style="thin">
        <color rgb="00D1D5DB"/>
      </right>
      <top/>
      <bottom style="thin">
        <color rgb="00D1D5DB"/>
      </bottom>
      <diagonal/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0" borderId="1" pivotButton="0" quotePrefix="0" xfId="0"/>
    <xf numFmtId="1" fontId="4" fillId="6" borderId="1" pivotButton="0" quotePrefix="0" xfId="0"/>
    <xf numFmtId="0" fontId="0" fillId="6" borderId="1" pivotButton="0" quotePrefix="0" xfId="0"/>
    <xf numFmtId="165" fontId="2" fillId="6" borderId="1" pivotButton="0" quotePrefix="0" xfId="0"/>
    <xf numFmtId="166" fontId="2" fillId="6" borderId="1" pivotButton="0" quotePrefix="0" xfId="0"/>
    <xf numFmtId="0" fontId="4" fillId="0" borderId="0" pivotButton="0" quotePrefix="0" xfId="0"/>
    <xf numFmtId="0" fontId="3" fillId="0" borderId="1" pivotButton="0" quotePrefix="0" xfId="0"/>
    <xf numFmtId="0" fontId="3" fillId="3" borderId="1" pivotButton="0" quotePrefix="0" xfId="0"/>
    <xf numFmtId="165" fontId="3" fillId="0" borderId="1" pivotButton="0" quotePrefix="0" xfId="0"/>
    <xf numFmtId="0" fontId="2" fillId="6" borderId="0" applyAlignment="1" pivotButton="0" quotePrefix="0" xfId="0">
      <alignment horizontal="center" vertical="center"/>
    </xf>
    <xf numFmtId="0" fontId="4" fillId="4" borderId="1" pivotButton="0" quotePrefix="0" xfId="0"/>
    <xf numFmtId="165" fontId="5" fillId="4" borderId="1" pivotButton="0" quotePrefix="0" xfId="0"/>
    <xf numFmtId="0" fontId="4" fillId="5" borderId="1" pivotButton="0" quotePrefix="0" xfId="0"/>
    <xf numFmtId="165" fontId="5" fillId="5" borderId="1" pivotButton="0" quotePrefix="0" xfId="0"/>
    <xf numFmtId="1" fontId="5" fillId="4" borderId="1" pivotButton="0" quotePrefix="0" xfId="0"/>
    <xf numFmtId="166" fontId="5" fillId="4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Faturamento por Vendedor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'Dashboard'!$A$13:$A$20</f>
            </numRef>
          </cat>
          <val>
            <numRef>
              <f>'Dashboard'!$B$13:$B$20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Vendedor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Vendas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'Dashboard'!$A$26:$A$29</f>
            </numRef>
          </cat>
          <val>
            <numRef>
              <f>'Dashboard'!$B$26:$B$29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Faturamento (Ordem de Registro)</a:t>
            </a:r>
          </a:p>
        </rich>
      </tx>
    </title>
    <plotArea>
      <lineChart>
        <grouping val="standard"/>
        <ser>
          <idx val="0"/>
          <order val="0"/>
          <tx>
            <strRef>
              <f>'Relatório de Vendas'!H3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'Relatório de Vendas'!$H$4:$H$13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Venda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8" customWidth="1" min="4" max="4"/>
    <col width="20" customWidth="1" min="5" max="5"/>
    <col width="11" customWidth="1" min="6" max="6"/>
    <col width="14" customWidth="1" min="7" max="7"/>
    <col width="14" customWidth="1" min="8" max="8"/>
    <col width="14" customWidth="1" min="9" max="9"/>
    <col width="12" customWidth="1" min="10" max="10"/>
    <col width="16" customWidth="1" min="11" max="11"/>
  </cols>
  <sheetData>
    <row r="1" ht="28" customHeight="1">
      <c r="A1" s="1" t="inlineStr">
        <is>
          <t>RELATÓRIO DE VENDAS - 2026</t>
        </is>
      </c>
    </row>
    <row r="2"/>
    <row r="3">
      <c r="A3" s="2" t="inlineStr">
        <is>
          <t>Vendedor</t>
        </is>
      </c>
      <c r="B3" s="2" t="inlineStr">
        <is>
          <t>Cidade</t>
        </is>
      </c>
      <c r="C3" s="2" t="inlineStr">
        <is>
          <t>Data da Venda</t>
        </is>
      </c>
      <c r="D3" s="2" t="inlineStr">
        <is>
          <t>Categoria</t>
        </is>
      </c>
      <c r="E3" s="2" t="inlineStr">
        <is>
          <t>Produto</t>
        </is>
      </c>
      <c r="F3" s="2" t="inlineStr">
        <is>
          <t>Quantidade</t>
        </is>
      </c>
      <c r="G3" s="2" t="inlineStr">
        <is>
          <t>Preço Unitário</t>
        </is>
      </c>
      <c r="H3" s="2" t="inlineStr">
        <is>
          <t>Valor Total</t>
        </is>
      </c>
      <c r="I3" s="2" t="inlineStr">
        <is>
          <t>Meta Mensal</t>
        </is>
      </c>
      <c r="J3" s="2" t="inlineStr">
        <is>
          <t>% Atingido</t>
        </is>
      </c>
      <c r="K3" s="2" t="inlineStr">
        <is>
          <t>Situação</t>
        </is>
      </c>
    </row>
    <row r="4">
      <c r="A4" s="3" t="inlineStr">
        <is>
          <t>João Silva</t>
        </is>
      </c>
      <c r="B4" s="3" t="inlineStr">
        <is>
          <t>São Paulo</t>
        </is>
      </c>
      <c r="C4" s="4" t="inlineStr">
        <is>
          <t>05/01/2026</t>
        </is>
      </c>
      <c r="D4" s="3" t="inlineStr">
        <is>
          <t>Eletrônicos</t>
        </is>
      </c>
      <c r="E4" s="3" t="inlineStr">
        <is>
          <t>Notebook</t>
        </is>
      </c>
      <c r="F4" s="5" t="n">
        <v>3</v>
      </c>
      <c r="G4" s="6" t="n">
        <v>3200</v>
      </c>
      <c r="H4" s="7">
        <f>F4*G4</f>
        <v/>
      </c>
      <c r="I4" s="6" t="n">
        <v>15000</v>
      </c>
      <c r="J4" s="8">
        <f>IFERROR(H4/I4,0)</f>
        <v/>
      </c>
      <c r="K4" s="3">
        <f>IF(H4&gt;=I4,"Meta Atingida","Abaixo da Meta")</f>
        <v/>
      </c>
    </row>
    <row r="5">
      <c r="A5" s="9" t="inlineStr">
        <is>
          <t>Maria Oliveira</t>
        </is>
      </c>
      <c r="B5" s="9" t="inlineStr">
        <is>
          <t>Rio de Janeiro</t>
        </is>
      </c>
      <c r="C5" s="10" t="inlineStr">
        <is>
          <t>08/01/2026</t>
        </is>
      </c>
      <c r="D5" s="9" t="inlineStr">
        <is>
          <t>Móveis</t>
        </is>
      </c>
      <c r="E5" s="9" t="inlineStr">
        <is>
          <t>Sofá 3 Lugares</t>
        </is>
      </c>
      <c r="F5" s="5" t="n">
        <v>2</v>
      </c>
      <c r="G5" s="6" t="n">
        <v>2100</v>
      </c>
      <c r="H5" s="11">
        <f>F5*G5</f>
        <v/>
      </c>
      <c r="I5" s="6" t="n">
        <v>12000</v>
      </c>
      <c r="J5" s="12">
        <f>IFERROR(H5/I5,0)</f>
        <v/>
      </c>
      <c r="K5" s="9">
        <f>IF(H5&gt;=I5,"Meta Atingida","Abaixo da Meta")</f>
        <v/>
      </c>
    </row>
    <row r="6">
      <c r="A6" s="3" t="inlineStr">
        <is>
          <t>Pedro Santos</t>
        </is>
      </c>
      <c r="B6" s="3" t="inlineStr">
        <is>
          <t>Belo Horizonte</t>
        </is>
      </c>
      <c r="C6" s="4" t="inlineStr">
        <is>
          <t>12/02/2026</t>
        </is>
      </c>
      <c r="D6" s="3" t="inlineStr">
        <is>
          <t>Eletrônicos</t>
        </is>
      </c>
      <c r="E6" s="3" t="inlineStr">
        <is>
          <t>Smart TV 55"</t>
        </is>
      </c>
      <c r="F6" s="5" t="n">
        <v>4</v>
      </c>
      <c r="G6" s="6" t="n">
        <v>2800</v>
      </c>
      <c r="H6" s="7">
        <f>F6*G6</f>
        <v/>
      </c>
      <c r="I6" s="6" t="n">
        <v>18000</v>
      </c>
      <c r="J6" s="8">
        <f>IFERROR(H6/I6,0)</f>
        <v/>
      </c>
      <c r="K6" s="3">
        <f>IF(H6&gt;=I6,"Meta Atingida","Abaixo da Meta")</f>
        <v/>
      </c>
    </row>
    <row r="7">
      <c r="A7" s="9" t="inlineStr">
        <is>
          <t>Ana Souza</t>
        </is>
      </c>
      <c r="B7" s="9" t="inlineStr">
        <is>
          <t>Curitiba</t>
        </is>
      </c>
      <c r="C7" s="10" t="inlineStr">
        <is>
          <t>15/02/2026</t>
        </is>
      </c>
      <c r="D7" s="9" t="inlineStr">
        <is>
          <t>Eletrodomésticos</t>
        </is>
      </c>
      <c r="E7" s="9" t="inlineStr">
        <is>
          <t>Geladeira Frost Free</t>
        </is>
      </c>
      <c r="F7" s="5" t="n">
        <v>2</v>
      </c>
      <c r="G7" s="6" t="n">
        <v>3500</v>
      </c>
      <c r="H7" s="11">
        <f>F7*G7</f>
        <v/>
      </c>
      <c r="I7" s="6" t="n">
        <v>14000</v>
      </c>
      <c r="J7" s="12">
        <f>IFERROR(H7/I7,0)</f>
        <v/>
      </c>
      <c r="K7" s="9">
        <f>IF(H7&gt;=I7,"Meta Atingida","Abaixo da Meta")</f>
        <v/>
      </c>
    </row>
    <row r="8">
      <c r="A8" s="3" t="inlineStr">
        <is>
          <t>Carlos Pereira</t>
        </is>
      </c>
      <c r="B8" s="3" t="inlineStr">
        <is>
          <t>Porto Alegre</t>
        </is>
      </c>
      <c r="C8" s="4" t="inlineStr">
        <is>
          <t>20/03/2026</t>
        </is>
      </c>
      <c r="D8" s="3" t="inlineStr">
        <is>
          <t>Informática</t>
        </is>
      </c>
      <c r="E8" s="3" t="inlineStr">
        <is>
          <t>Monitor 27"</t>
        </is>
      </c>
      <c r="F8" s="5" t="n">
        <v>6</v>
      </c>
      <c r="G8" s="6" t="n">
        <v>1200</v>
      </c>
      <c r="H8" s="7">
        <f>F8*G8</f>
        <v/>
      </c>
      <c r="I8" s="6" t="n">
        <v>10000</v>
      </c>
      <c r="J8" s="8">
        <f>IFERROR(H8/I8,0)</f>
        <v/>
      </c>
      <c r="K8" s="3">
        <f>IF(H8&gt;=I8,"Meta Atingida","Abaixo da Meta")</f>
        <v/>
      </c>
    </row>
    <row r="9">
      <c r="A9" s="9" t="inlineStr">
        <is>
          <t>Juliana Costa</t>
        </is>
      </c>
      <c r="B9" s="9" t="inlineStr">
        <is>
          <t>Salvador</t>
        </is>
      </c>
      <c r="C9" s="10" t="inlineStr">
        <is>
          <t>25/03/2026</t>
        </is>
      </c>
      <c r="D9" s="9" t="inlineStr">
        <is>
          <t>Móveis</t>
        </is>
      </c>
      <c r="E9" s="9" t="inlineStr">
        <is>
          <t>Guarda-Roupa</t>
        </is>
      </c>
      <c r="F9" s="5" t="n">
        <v>3</v>
      </c>
      <c r="G9" s="6" t="n">
        <v>1800</v>
      </c>
      <c r="H9" s="11">
        <f>F9*G9</f>
        <v/>
      </c>
      <c r="I9" s="6" t="n">
        <v>13000</v>
      </c>
      <c r="J9" s="12">
        <f>IFERROR(H9/I9,0)</f>
        <v/>
      </c>
      <c r="K9" s="9">
        <f>IF(H9&gt;=I9,"Meta Atingida","Abaixo da Meta")</f>
        <v/>
      </c>
    </row>
    <row r="10">
      <c r="A10" s="3" t="inlineStr">
        <is>
          <t>Rafael Almeida</t>
        </is>
      </c>
      <c r="B10" s="3" t="inlineStr">
        <is>
          <t>Recife</t>
        </is>
      </c>
      <c r="C10" s="4" t="inlineStr">
        <is>
          <t>02/04/2026</t>
        </is>
      </c>
      <c r="D10" s="3" t="inlineStr">
        <is>
          <t>Eletrônicos</t>
        </is>
      </c>
      <c r="E10" s="3" t="inlineStr">
        <is>
          <t>Smartphone</t>
        </is>
      </c>
      <c r="F10" s="5" t="n">
        <v>8</v>
      </c>
      <c r="G10" s="6" t="n">
        <v>2200</v>
      </c>
      <c r="H10" s="7">
        <f>F10*G10</f>
        <v/>
      </c>
      <c r="I10" s="6" t="n">
        <v>20000</v>
      </c>
      <c r="J10" s="8">
        <f>IFERROR(H10/I10,0)</f>
        <v/>
      </c>
      <c r="K10" s="3">
        <f>IF(H10&gt;=I10,"Meta Atingida","Abaixo da Meta")</f>
        <v/>
      </c>
    </row>
    <row r="11">
      <c r="A11" s="9" t="inlineStr">
        <is>
          <t>Camila Ferreira</t>
        </is>
      </c>
      <c r="B11" s="9" t="inlineStr">
        <is>
          <t>Fortaleza</t>
        </is>
      </c>
      <c r="C11" s="10" t="inlineStr">
        <is>
          <t>10/04/2026</t>
        </is>
      </c>
      <c r="D11" s="9" t="inlineStr">
        <is>
          <t>Informática</t>
        </is>
      </c>
      <c r="E11" s="9" t="inlineStr">
        <is>
          <t>Notebook Gamer</t>
        </is>
      </c>
      <c r="F11" s="5" t="n">
        <v>2</v>
      </c>
      <c r="G11" s="6" t="n">
        <v>5200</v>
      </c>
      <c r="H11" s="11">
        <f>F11*G11</f>
        <v/>
      </c>
      <c r="I11" s="6" t="n">
        <v>16000</v>
      </c>
      <c r="J11" s="12">
        <f>IFERROR(H11/I11,0)</f>
        <v/>
      </c>
      <c r="K11" s="9">
        <f>IF(H11&gt;=I11,"Meta Atingida","Abaixo da Meta")</f>
        <v/>
      </c>
    </row>
    <row r="12">
      <c r="A12" s="3" t="inlineStr">
        <is>
          <t>João Silva</t>
        </is>
      </c>
      <c r="B12" s="3" t="inlineStr">
        <is>
          <t>São Paulo</t>
        </is>
      </c>
      <c r="C12" s="4" t="inlineStr">
        <is>
          <t>18/05/2026</t>
        </is>
      </c>
      <c r="D12" s="3" t="inlineStr">
        <is>
          <t>Eletrodomésticos</t>
        </is>
      </c>
      <c r="E12" s="3" t="inlineStr">
        <is>
          <t>Micro-ondas</t>
        </is>
      </c>
      <c r="F12" s="5" t="n">
        <v>5</v>
      </c>
      <c r="G12" s="6" t="n">
        <v>650</v>
      </c>
      <c r="H12" s="7">
        <f>F12*G12</f>
        <v/>
      </c>
      <c r="I12" s="6" t="n">
        <v>15000</v>
      </c>
      <c r="J12" s="8">
        <f>IFERROR(H12/I12,0)</f>
        <v/>
      </c>
      <c r="K12" s="3">
        <f>IF(H12&gt;=I12,"Meta Atingida","Abaixo da Meta")</f>
        <v/>
      </c>
    </row>
    <row r="13">
      <c r="A13" s="9" t="inlineStr">
        <is>
          <t>Maria Oliveira</t>
        </is>
      </c>
      <c r="B13" s="9" t="inlineStr">
        <is>
          <t>Rio de Janeiro</t>
        </is>
      </c>
      <c r="C13" s="10" t="inlineStr">
        <is>
          <t>27/05/2026</t>
        </is>
      </c>
      <c r="D13" s="9" t="inlineStr">
        <is>
          <t>Móveis</t>
        </is>
      </c>
      <c r="E13" s="9" t="inlineStr">
        <is>
          <t>Cama Box Casal</t>
        </is>
      </c>
      <c r="F13" s="5" t="n">
        <v>3</v>
      </c>
      <c r="G13" s="6" t="n">
        <v>1950</v>
      </c>
      <c r="H13" s="11">
        <f>F13*G13</f>
        <v/>
      </c>
      <c r="I13" s="6" t="n">
        <v>12000</v>
      </c>
      <c r="J13" s="12">
        <f>IFERROR(H13/I13,0)</f>
        <v/>
      </c>
      <c r="K13" s="9">
        <f>IF(H13&gt;=I13,"Meta Atingida","Abaixo da Meta")</f>
        <v/>
      </c>
    </row>
    <row r="14"/>
    <row r="15">
      <c r="A15" s="13" t="inlineStr">
        <is>
          <t>TOTAIS</t>
        </is>
      </c>
      <c r="B15" s="35" t="n"/>
      <c r="C15" s="35" t="n"/>
      <c r="D15" s="35" t="n"/>
      <c r="E15" s="36" t="n"/>
      <c r="F15" s="15">
        <f>SUM(F4:F13)</f>
        <v/>
      </c>
      <c r="G15" s="16" t="n"/>
      <c r="H15" s="17">
        <f>SUM(H4:H13)</f>
        <v/>
      </c>
      <c r="I15" s="17">
        <f>SUM(I4:I13)</f>
        <v/>
      </c>
      <c r="J15" s="18">
        <f>IFERROR(H15/I15,0)</f>
        <v/>
      </c>
      <c r="K15" s="16" t="n"/>
    </row>
    <row r="16"/>
    <row r="17"/>
    <row r="18">
      <c r="A18" s="19" t="inlineStr">
        <is>
          <t>CONSULTA RÁPIDA (VLOOKUP)</t>
        </is>
      </c>
    </row>
    <row r="19">
      <c r="A19" s="20" t="inlineStr">
        <is>
          <t>Nome do Vendedor:</t>
        </is>
      </c>
      <c r="B19" s="21" t="inlineStr">
        <is>
          <t>João Silva</t>
        </is>
      </c>
    </row>
    <row r="20">
      <c r="A20" s="20" t="inlineStr">
        <is>
          <t>Cidade Encontrada:</t>
        </is>
      </c>
      <c r="B20" s="20">
        <f>IFERROR(VLOOKUP(B19,A4:K13,2,0),"Não encontrado")</f>
        <v/>
      </c>
    </row>
    <row r="21">
      <c r="A21" s="20" t="inlineStr">
        <is>
          <t>Valor Total da Venda:</t>
        </is>
      </c>
      <c r="B21" s="22">
        <f>IFERROR(VLOOKUP(B19,A4:K13,8,0),0)</f>
        <v/>
      </c>
    </row>
    <row r="22">
      <c r="A22" s="20" t="inlineStr">
        <is>
          <t>Qtd. de Vendas do Vendedor:</t>
        </is>
      </c>
      <c r="B22" s="20">
        <f>COUNTIF(A4:A13,B19)</f>
        <v/>
      </c>
    </row>
  </sheetData>
  <mergeCells count="3">
    <mergeCell ref="A1:K1"/>
    <mergeCell ref="A15:E15"/>
    <mergeCell ref="A18:C18"/>
  </mergeCells>
  <conditionalFormatting sqref="K4:K13">
    <cfRule type="expression" priority="1" dxfId="0" stopIfTrue="1">
      <formula>K4="Meta Atingida"</formula>
    </cfRule>
    <cfRule type="expression" priority="2" dxfId="1" stopIfTrue="1">
      <formula>K4="Abaixo da Meta"</formula>
    </cfRule>
  </conditionalFormatting>
  <dataValidations count="1">
    <dataValidation sqref="D4:D13" showErrorMessage="1" showInputMessage="1" allowBlank="1" type="list">
      <formula1>"Eletrônicos,Móveis,Eletrodomésticos,Informática"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6" customWidth="1" min="4" max="4"/>
    <col width="4" customWidth="1" min="5" max="5"/>
  </cols>
  <sheetData>
    <row r="1" ht="28" customHeight="1">
      <c r="A1" s="1" t="inlineStr">
        <is>
          <t>DASHBOARD - RESUMO GERENCIAL</t>
        </is>
      </c>
    </row>
    <row r="2"/>
    <row r="3">
      <c r="A3" s="23" t="inlineStr">
        <is>
          <t>INDICADORES-CHAVE</t>
        </is>
      </c>
    </row>
    <row r="4">
      <c r="A4" s="24" t="inlineStr">
        <is>
          <t>Faturamento Total</t>
        </is>
      </c>
      <c r="B4" s="25">
        <f>'Relatório de Vendas'!H15</f>
        <v/>
      </c>
    </row>
    <row r="5">
      <c r="A5" s="26" t="inlineStr">
        <is>
          <t>Ticket Médio</t>
        </is>
      </c>
      <c r="B5" s="27">
        <f>IFERROR('Relatório de Vendas'!H15/COUNT('Relatório de Vendas'!H4:H13),0)</f>
        <v/>
      </c>
    </row>
    <row r="6">
      <c r="A6" s="24" t="inlineStr">
        <is>
          <t>Total de Vendas</t>
        </is>
      </c>
      <c r="B6" s="28">
        <f>COUNT('Relatório de Vendas'!H4:H13)</f>
        <v/>
      </c>
    </row>
    <row r="7">
      <c r="A7" s="26" t="inlineStr">
        <is>
          <t>Meta Total</t>
        </is>
      </c>
      <c r="B7" s="27">
        <f>'Relatório de Vendas'!I15</f>
        <v/>
      </c>
    </row>
    <row r="8">
      <c r="A8" s="24" t="inlineStr">
        <is>
          <t>% Meta Atingida</t>
        </is>
      </c>
      <c r="B8" s="29">
        <f>'Relatório de Vendas'!J15</f>
        <v/>
      </c>
    </row>
    <row r="9"/>
    <row r="10"/>
    <row r="11">
      <c r="A11" s="23" t="inlineStr">
        <is>
          <t>RESUMO POR VENDEDOR</t>
        </is>
      </c>
    </row>
    <row r="12">
      <c r="A12" s="2" t="inlineStr">
        <is>
          <t>Vendedor</t>
        </is>
      </c>
      <c r="B12" s="2" t="inlineStr">
        <is>
          <t>Total Vendido</t>
        </is>
      </c>
      <c r="C12" s="2" t="inlineStr">
        <is>
          <t>Qtd. Vendas</t>
        </is>
      </c>
      <c r="D12" s="2" t="inlineStr">
        <is>
          <t>Média por Venda</t>
        </is>
      </c>
    </row>
    <row r="13">
      <c r="A13" s="3" t="inlineStr">
        <is>
          <t>Ana Souza</t>
        </is>
      </c>
      <c r="B13" s="7">
        <f>SUMIF('Relatório de Vendas'!A4:A13,A13,'Relatório de Vendas'!H4:H13)</f>
        <v/>
      </c>
      <c r="C13" s="30">
        <f>COUNTIF('Relatório de Vendas'!A4:A13,A13)</f>
        <v/>
      </c>
      <c r="D13" s="7">
        <f>IFERROR(B13/C13,0)</f>
        <v/>
      </c>
    </row>
    <row r="14">
      <c r="A14" s="9" t="inlineStr">
        <is>
          <t>Camila Ferreira</t>
        </is>
      </c>
      <c r="B14" s="11">
        <f>SUMIF('Relatório de Vendas'!A4:A13,A14,'Relatório de Vendas'!H4:H13)</f>
        <v/>
      </c>
      <c r="C14" s="31">
        <f>COUNTIF('Relatório de Vendas'!A4:A13,A14)</f>
        <v/>
      </c>
      <c r="D14" s="11">
        <f>IFERROR(B14/C14,0)</f>
        <v/>
      </c>
    </row>
    <row r="15">
      <c r="A15" s="3" t="inlineStr">
        <is>
          <t>Carlos Pereira</t>
        </is>
      </c>
      <c r="B15" s="7">
        <f>SUMIF('Relatório de Vendas'!A4:A13,A15,'Relatório de Vendas'!H4:H13)</f>
        <v/>
      </c>
      <c r="C15" s="30">
        <f>COUNTIF('Relatório de Vendas'!A4:A13,A15)</f>
        <v/>
      </c>
      <c r="D15" s="7">
        <f>IFERROR(B15/C15,0)</f>
        <v/>
      </c>
    </row>
    <row r="16">
      <c r="A16" s="9" t="inlineStr">
        <is>
          <t>João Silva</t>
        </is>
      </c>
      <c r="B16" s="11">
        <f>SUMIF('Relatório de Vendas'!A4:A13,A16,'Relatório de Vendas'!H4:H13)</f>
        <v/>
      </c>
      <c r="C16" s="31">
        <f>COUNTIF('Relatório de Vendas'!A4:A13,A16)</f>
        <v/>
      </c>
      <c r="D16" s="11">
        <f>IFERROR(B16/C16,0)</f>
        <v/>
      </c>
    </row>
    <row r="17">
      <c r="A17" s="3" t="inlineStr">
        <is>
          <t>Juliana Costa</t>
        </is>
      </c>
      <c r="B17" s="7">
        <f>SUMIF('Relatório de Vendas'!A4:A13,A17,'Relatório de Vendas'!H4:H13)</f>
        <v/>
      </c>
      <c r="C17" s="30">
        <f>COUNTIF('Relatório de Vendas'!A4:A13,A17)</f>
        <v/>
      </c>
      <c r="D17" s="7">
        <f>IFERROR(B17/C17,0)</f>
        <v/>
      </c>
    </row>
    <row r="18">
      <c r="A18" s="9" t="inlineStr">
        <is>
          <t>Maria Oliveira</t>
        </is>
      </c>
      <c r="B18" s="11">
        <f>SUMIF('Relatório de Vendas'!A4:A13,A18,'Relatório de Vendas'!H4:H13)</f>
        <v/>
      </c>
      <c r="C18" s="31">
        <f>COUNTIF('Relatório de Vendas'!A4:A13,A18)</f>
        <v/>
      </c>
      <c r="D18" s="11">
        <f>IFERROR(B18/C18,0)</f>
        <v/>
      </c>
    </row>
    <row r="19">
      <c r="A19" s="3" t="inlineStr">
        <is>
          <t>Pedro Santos</t>
        </is>
      </c>
      <c r="B19" s="7">
        <f>SUMIF('Relatório de Vendas'!A4:A13,A19,'Relatório de Vendas'!H4:H13)</f>
        <v/>
      </c>
      <c r="C19" s="30">
        <f>COUNTIF('Relatório de Vendas'!A4:A13,A19)</f>
        <v/>
      </c>
      <c r="D19" s="7">
        <f>IFERROR(B19/C19,0)</f>
        <v/>
      </c>
    </row>
    <row r="20">
      <c r="A20" s="9" t="inlineStr">
        <is>
          <t>Rafael Almeida</t>
        </is>
      </c>
      <c r="B20" s="11">
        <f>SUMIF('Relatório de Vendas'!A4:A13,A20,'Relatório de Vendas'!H4:H13)</f>
        <v/>
      </c>
      <c r="C20" s="31">
        <f>COUNTIF('Relatório de Vendas'!A4:A13,A20)</f>
        <v/>
      </c>
      <c r="D20" s="11">
        <f>IFERROR(B20/C20,0)</f>
        <v/>
      </c>
    </row>
    <row r="21"/>
    <row r="22"/>
    <row r="23"/>
    <row r="24">
      <c r="A24" s="23" t="inlineStr">
        <is>
          <t>RESUMO POR CATEGORIA</t>
        </is>
      </c>
    </row>
    <row r="25">
      <c r="A25" s="2" t="inlineStr">
        <is>
          <t>Categoria</t>
        </is>
      </c>
      <c r="B25" s="2" t="inlineStr">
        <is>
          <t>Total Vendido</t>
        </is>
      </c>
    </row>
    <row r="26">
      <c r="A26" s="3" t="inlineStr">
        <is>
          <t>Eletrodomésticos</t>
        </is>
      </c>
      <c r="B26" s="7">
        <f>SUMIF('Relatório de Vendas'!D4:D13,A26,'Relatório de Vendas'!H4:H13)</f>
        <v/>
      </c>
    </row>
    <row r="27">
      <c r="A27" s="9" t="inlineStr">
        <is>
          <t>Eletrônicos</t>
        </is>
      </c>
      <c r="B27" s="11">
        <f>SUMIF('Relatório de Vendas'!D4:D13,A27,'Relatório de Vendas'!H4:H13)</f>
        <v/>
      </c>
    </row>
    <row r="28">
      <c r="A28" s="3" t="inlineStr">
        <is>
          <t>Informática</t>
        </is>
      </c>
      <c r="B28" s="7">
        <f>SUMIF('Relatório de Vendas'!D4:D13,A28,'Relatório de Vendas'!H4:H13)</f>
        <v/>
      </c>
    </row>
    <row r="29">
      <c r="A29" s="9" t="inlineStr">
        <is>
          <t>Móveis</t>
        </is>
      </c>
      <c r="B29" s="11">
        <f>SUMIF('Relatório de Vendas'!D4:D13,A29,'Relatório de Vendas'!H4:H13)</f>
        <v/>
      </c>
    </row>
  </sheetData>
  <mergeCells count="4">
    <mergeCell ref="A1:F1"/>
    <mergeCell ref="A3:B3"/>
    <mergeCell ref="A11:D11"/>
    <mergeCell ref="A24:B2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28" customHeight="1">
      <c r="A1" s="1" t="inlineStr">
        <is>
          <t>INSTRUÇÕES DE USO DO RELATÓRIO</t>
        </is>
      </c>
    </row>
    <row r="2"/>
    <row r="3" ht="40" customHeight="1">
      <c r="A3" s="32" t="inlineStr">
        <is>
          <t>Sobre este arquivo</t>
        </is>
      </c>
      <c r="B3" s="33" t="inlineStr">
        <is>
          <t>Este relatório de vendas contém 3 planilhas: dados detalhados, dashboard gerencial e estas instruções.</t>
        </is>
      </c>
    </row>
    <row r="4">
      <c r="A4" s="34" t="n"/>
      <c r="B4" s="34" t="n"/>
    </row>
    <row r="5" ht="40" customHeight="1">
      <c r="A5" s="32" t="inlineStr">
        <is>
          <t>Aba 'Relatório de Vendas'</t>
        </is>
      </c>
      <c r="B5" s="33" t="inlineStr">
        <is>
          <t>Contém o registro detalhado de cada venda: vendedor, cidade, data, produto, quantidade, preço e meta. As células em amarelo claro (Quantidade, Preço Unitário e Meta Mensal) podem ser editadas livremente.</t>
        </is>
      </c>
    </row>
    <row r="6">
      <c r="A6" s="34" t="n"/>
      <c r="B6" s="34" t="n"/>
    </row>
    <row r="7" ht="40" customHeight="1">
      <c r="A7" s="32" t="inlineStr">
        <is>
          <t>Coluna 'Valor Total'</t>
        </is>
      </c>
      <c r="B7" s="33" t="inlineStr">
        <is>
          <t>Calculada automaticamente pela fórmula Quantidade x Preço Unitário.</t>
        </is>
      </c>
    </row>
    <row r="8">
      <c r="A8" s="34" t="n"/>
      <c r="B8" s="34" t="n"/>
    </row>
    <row r="9" ht="40" customHeight="1">
      <c r="A9" s="32" t="inlineStr">
        <is>
          <t>Coluna '% Atingido'</t>
        </is>
      </c>
      <c r="B9" s="33" t="inlineStr">
        <is>
          <t>Mostra o percentual da meta mensal alcançado pelo vendedor naquela venda (Valor Total / Meta Mensal).</t>
        </is>
      </c>
    </row>
    <row r="10">
      <c r="A10" s="34" t="n"/>
      <c r="B10" s="34" t="n"/>
    </row>
    <row r="11" ht="40" customHeight="1">
      <c r="A11" s="32" t="inlineStr">
        <is>
          <t>Coluna 'Situação'</t>
        </is>
      </c>
      <c r="B11" s="33" t="inlineStr">
        <is>
          <t>Indica automaticamente se a meta foi atingida ou não, com destaque em verde (atingida) ou vermelho (abaixo da meta).</t>
        </is>
      </c>
    </row>
    <row r="12">
      <c r="A12" s="34" t="n"/>
      <c r="B12" s="34" t="n"/>
    </row>
    <row r="13" ht="40" customHeight="1">
      <c r="A13" s="32" t="inlineStr">
        <is>
          <t>Consulta Rápida (VLOOKUP)</t>
        </is>
      </c>
      <c r="B13" s="33" t="inlineStr">
        <is>
          <t>Digite o nome de um vendedor na célula amarela para localizar automaticamente cidade, valor total e quantidade de vendas realizadas por ele.</t>
        </is>
      </c>
    </row>
    <row r="14">
      <c r="A14" s="34" t="n"/>
      <c r="B14" s="34" t="n"/>
    </row>
    <row r="15" ht="40" customHeight="1">
      <c r="A15" s="32" t="inlineStr">
        <is>
          <t>Aba 'Dashboard'</t>
        </is>
      </c>
      <c r="B15" s="33" t="inlineStr">
        <is>
          <t>Apresenta os indicadores-chave (faturamento total, ticket médio, meta total), um resumo por vendedor, um resumo por categoria e três gráficos: barras (faturamento por vendedor), pizza (distribuição por categoria) e linha (evolução do faturamento).</t>
        </is>
      </c>
    </row>
    <row r="16">
      <c r="A16" s="34" t="n"/>
      <c r="B16" s="34" t="n"/>
    </row>
    <row r="17" ht="40" customHeight="1">
      <c r="A17" s="32" t="inlineStr">
        <is>
          <t>Atualização dos dados</t>
        </is>
      </c>
      <c r="B17" s="33" t="inlineStr">
        <is>
          <t>Ao alterar quantidades, preços ou metas na aba de vendas, todos os totais, percentuais e gráficos do Dashboard são recalculados automaticamente.</t>
        </is>
      </c>
    </row>
    <row r="18">
      <c r="A18" s="34" t="n"/>
      <c r="B18" s="34" t="n"/>
    </row>
    <row r="19" ht="40" customHeight="1">
      <c r="A19" s="32" t="inlineStr">
        <is>
          <t>Dropdown de Categoria</t>
        </is>
      </c>
      <c r="B19" s="33" t="inlineStr">
        <is>
          <t>A coluna 'Categoria' possui lista suspensa com as opções: Eletrônicos, Móveis, Eletrodomésticos e Informática.</t>
        </is>
      </c>
    </row>
    <row r="20">
      <c r="A20" s="34" t="n"/>
      <c r="B20" s="34" t="n"/>
    </row>
  </sheetData>
  <mergeCells count="19">
    <mergeCell ref="A1:B1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2026-07-21T17:38:57Z</dcterms:created>
  <dcterms:modified xmlns:dcterms="http://purl.org/dc/terms/" xmlns:xsi="http://www.w3.org/2001/XMLSchema-instance" xsi:type="dcterms:W3CDTF">2026-07-21T17:38:57Z</dcterms:modified>
</cp:coreProperties>
</file>