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ção" sheetId="1" state="visible" r:id="rId1"/>
    <sheet xmlns:r="http://schemas.openxmlformats.org/officeDocument/2006/relationships" name="Cadastros" sheetId="2" state="visible" r:id="rId2"/>
    <sheet xmlns:r="http://schemas.openxmlformats.org/officeDocument/2006/relationships" name="Dashboard" sheetId="3" state="visible" r:id="rId3"/>
  </sheets>
  <definedNames>
    <definedName name="_xlnm._FilterDatabase" localSheetId="0" hidden="1">'Produção'!$A$1:$V$101</definedName>
    <definedName name="_xlnm._FilterDatabase" localSheetId="1" hidden="1">'Cadastros'!$A$1:$D$101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,0"/>
    <numFmt numFmtId="166" formatCode="#.##0"/>
    <numFmt numFmtId="167" formatCode="0,0%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11827"/>
      <sz val="10"/>
    </font>
    <font>
      <name val="Aptos"/>
      <b val="1"/>
      <color rgb="00FFFFFF"/>
      <sz val="16"/>
    </font>
    <font>
      <name val="Aptos"/>
      <b val="1"/>
      <color rgb="0016A34A"/>
      <sz val="14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111827"/>
      </patternFill>
    </fill>
    <fill>
      <patternFill patternType="solid">
        <fgColor rgb="00C8102E"/>
      </patternFill>
    </fill>
    <fill>
      <patternFill patternType="solid">
        <fgColor rgb="00ECFE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1" fillId="7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/>
    </xf>
    <xf numFmtId="167" fontId="4" fillId="8" borderId="1" applyAlignment="1" pivotButton="0" quotePrefix="0" xfId="0">
      <alignment horizontal="center" vertical="center"/>
    </xf>
    <xf numFmtId="166" fontId="4" fillId="8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OEE médio por máquina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'Dashboard'!B15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'Dashboard'!$A$16:$A$115</f>
            </numRef>
          </cat>
          <val>
            <numRef>
              <f>'Dashboard'!$B$16:$B$115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Máquina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OEE</a:t>
                </a:r>
              </a:p>
            </rich>
          </tx>
        </title>
        <numFmt formatCode="0,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Indicadores médios por máquina</a:t>
            </a:r>
          </a:p>
        </rich>
      </tx>
    </title>
    <plotArea>
      <barChart>
        <barDir val="bar"/>
        <grouping val="stacked"/>
        <ser>
          <idx val="0"/>
          <order val="0"/>
          <tx>
            <strRef>
              <f>'Dashboard'!C15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'Dashboard'!$A$16:$A$115</f>
            </numRef>
          </cat>
          <val>
            <numRef>
              <f>'Dashboard'!$C$16:$C$115</f>
            </numRef>
          </val>
        </ser>
        <ser>
          <idx val="1"/>
          <order val="1"/>
          <tx>
            <strRef>
              <f>'Dashboard'!D15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'Dashboard'!$A$16:$A$115</f>
            </numRef>
          </cat>
          <val>
            <numRef>
              <f>'Dashboard'!$D$16:$D$115</f>
            </numRef>
          </val>
        </ser>
        <ser>
          <idx val="2"/>
          <order val="2"/>
          <tx>
            <strRef>
              <f>'Dashboard'!E15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'Dashboard'!$A$16:$A$115</f>
            </numRef>
          </cat>
          <val>
            <numRef>
              <f>'Dashboard'!$E$16:$E$115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Percentual</a:t>
                </a:r>
              </a:p>
            </rich>
          </tx>
        </title>
        <numFmt formatCode="0,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Máquina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do OEE por data</a:t>
            </a:r>
          </a:p>
        </rich>
      </tx>
    </title>
    <plotArea>
      <lineChart>
        <grouping val="standard"/>
        <ser>
          <idx val="0"/>
          <order val="0"/>
          <tx>
            <strRef>
              <f>'Produção'!S1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'Produção'!$B$2:$B$101</f>
            </numRef>
          </cat>
          <val>
            <numRef>
              <f>'Produção'!$S$2:$S$101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OEE</a:t>
                </a:r>
              </a:p>
            </rich>
          </tx>
        </title>
        <numFmt formatCode="0,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13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13</col>
      <colOff>0</colOff>
      <row>13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30</row>
      <rowOff>0</rowOff>
    </from>
    <ext cx="720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2" customWidth="1" min="4" max="4"/>
    <col width="17" customWidth="1" min="5" max="5"/>
    <col width="20" customWidth="1" min="6" max="6"/>
    <col width="20" customWidth="1" min="7" max="7"/>
    <col width="27" customWidth="1" min="8" max="8"/>
    <col width="20" customWidth="1" min="9" max="9"/>
    <col width="26" customWidth="1" min="10" max="10"/>
    <col width="21" customWidth="1" min="11" max="11"/>
    <col width="19" customWidth="1" min="12" max="12"/>
    <col width="18" customWidth="1" min="13" max="13"/>
    <col width="22" customWidth="1" min="14" max="14"/>
    <col width="22" customWidth="1" min="15" max="15"/>
    <col width="18" customWidth="1" min="16" max="16"/>
    <col width="16" customWidth="1" min="17" max="17"/>
    <col width="15" customWidth="1" min="18" max="18"/>
    <col width="13" customWidth="1" min="19" max="19"/>
    <col width="15" customWidth="1" min="20" max="20"/>
    <col width="19" customWidth="1" min="21" max="21"/>
    <col width="34" customWidth="1" min="22" max="22"/>
  </cols>
  <sheetData>
    <row r="1" ht="30" customHeight="1">
      <c r="A1" s="1" t="inlineStr">
        <is>
          <t>ID Registro</t>
        </is>
      </c>
      <c r="B1" s="1" t="inlineStr">
        <is>
          <t>Data</t>
        </is>
      </c>
      <c r="C1" s="1" t="inlineStr">
        <is>
          <t>Turno</t>
        </is>
      </c>
      <c r="D1" s="1" t="inlineStr">
        <is>
          <t>Unidade</t>
        </is>
      </c>
      <c r="E1" s="1" t="inlineStr">
        <is>
          <t>Cidade</t>
        </is>
      </c>
      <c r="F1" s="1" t="inlineStr">
        <is>
          <t>Máquina</t>
        </is>
      </c>
      <c r="G1" s="1" t="inlineStr">
        <is>
          <t>Operador</t>
        </is>
      </c>
      <c r="H1" s="1" t="inlineStr">
        <is>
          <t>Produto</t>
        </is>
      </c>
      <c r="I1" s="1" t="inlineStr">
        <is>
          <t>Tempo Planejado (min)</t>
        </is>
      </c>
      <c r="J1" s="1" t="inlineStr">
        <is>
          <t>Paradas Não Planejadas (min)</t>
        </is>
      </c>
      <c r="K1" s="1" t="inlineStr">
        <is>
          <t>Tempo Operacional (min)</t>
        </is>
      </c>
      <c r="L1" s="1" t="inlineStr">
        <is>
          <t>Produção Total (un.)</t>
        </is>
      </c>
      <c r="M1" s="1" t="inlineStr">
        <is>
          <t>Peças Boas (un.)</t>
        </is>
      </c>
      <c r="N1" s="1" t="inlineStr">
        <is>
          <t>Peças Rejeitadas (un.)</t>
        </is>
      </c>
      <c r="O1" s="1" t="inlineStr">
        <is>
          <t>Ciclo Ideal (seg./un.)</t>
        </is>
      </c>
      <c r="P1" s="1" t="inlineStr">
        <is>
          <t>Disponibilidade (%)</t>
        </is>
      </c>
      <c r="Q1" s="1" t="inlineStr">
        <is>
          <t>Performance (%)</t>
        </is>
      </c>
      <c r="R1" s="1" t="inlineStr">
        <is>
          <t>Qualidade (%)</t>
        </is>
      </c>
      <c r="S1" s="1" t="inlineStr">
        <is>
          <t>OEE (%)</t>
        </is>
      </c>
      <c r="T1" s="1" t="inlineStr">
        <is>
          <t>Meta OEE (%)</t>
        </is>
      </c>
      <c r="U1" s="1" t="inlineStr">
        <is>
          <t>Status</t>
        </is>
      </c>
      <c r="V1" s="1" t="inlineStr">
        <is>
          <t>Observações</t>
        </is>
      </c>
    </row>
    <row r="2">
      <c r="A2" s="2" t="inlineStr">
        <is>
          <t>REG-2026-001</t>
        </is>
      </c>
      <c r="B2" s="3" t="n">
        <v>46027</v>
      </c>
      <c r="C2" s="2" t="inlineStr">
        <is>
          <t>1º turno</t>
        </is>
      </c>
      <c r="D2" s="4" t="inlineStr">
        <is>
          <t>Unidade São Paulo</t>
        </is>
      </c>
      <c r="E2" s="4" t="inlineStr">
        <is>
          <t>São Paulo</t>
        </is>
      </c>
      <c r="F2" s="4" t="inlineStr">
        <is>
          <t>Injetora 01</t>
        </is>
      </c>
      <c r="G2" s="4" t="inlineStr">
        <is>
          <t>João Silva</t>
        </is>
      </c>
      <c r="H2" s="4" t="inlineStr">
        <is>
          <t>Garrafa PET 500 ml</t>
        </is>
      </c>
      <c r="I2" s="5" t="n">
        <v>480</v>
      </c>
      <c r="J2" s="5" t="n">
        <v>22</v>
      </c>
      <c r="K2" s="6">
        <f>IF($A2="","",$I2-$J2)</f>
        <v/>
      </c>
      <c r="L2" s="7" t="n">
        <v>11600</v>
      </c>
      <c r="M2" s="7" t="n">
        <v>11368</v>
      </c>
      <c r="N2" s="8">
        <f>IF($A2="","",$L2-$M2)</f>
        <v/>
      </c>
      <c r="O2" s="5" t="n">
        <v>2.3</v>
      </c>
      <c r="P2" s="9">
        <f>IF($A2="","",IFERROR($K2/$I2,0))</f>
        <v/>
      </c>
      <c r="Q2" s="9">
        <f>IF($A2="","",IFERROR(($L2*$O2)/($K2*60),0))</f>
        <v/>
      </c>
      <c r="R2" s="9">
        <f>IF($A2="","",IFERROR($M2/$L2,0))</f>
        <v/>
      </c>
      <c r="S2" s="9">
        <f>IF($A2="","",$P2*$Q2*$R2)</f>
        <v/>
      </c>
      <c r="T2" s="9">
        <f>IF($A2="","",IFERROR(VLOOKUP($F2,'Cadastros'!$A$2:$D$101,4,FALSE),0.85))</f>
        <v/>
      </c>
      <c r="U2" s="10">
        <f>IF($A2="","",IF($S2&gt;=$T2,"Dentro da meta","Abaixo da meta"))</f>
        <v/>
      </c>
      <c r="V2" s="4" t="inlineStr">
        <is>
          <t>Operação estável após ajuste de molde.</t>
        </is>
      </c>
    </row>
    <row r="3">
      <c r="A3" s="2" t="inlineStr">
        <is>
          <t>REG-2026-002</t>
        </is>
      </c>
      <c r="B3" s="3" t="n">
        <v>46031</v>
      </c>
      <c r="C3" s="2" t="inlineStr">
        <is>
          <t>2º turno</t>
        </is>
      </c>
      <c r="D3" s="4" t="inlineStr">
        <is>
          <t>Unidade Campinas</t>
        </is>
      </c>
      <c r="E3" s="4" t="inlineStr">
        <is>
          <t>Campinas</t>
        </is>
      </c>
      <c r="F3" s="4" t="inlineStr">
        <is>
          <t>Injetora 02</t>
        </is>
      </c>
      <c r="G3" s="4" t="inlineStr">
        <is>
          <t>Maria Oliveira</t>
        </is>
      </c>
      <c r="H3" s="4" t="inlineStr">
        <is>
          <t>Tampa plástica</t>
        </is>
      </c>
      <c r="I3" s="5" t="n">
        <v>480</v>
      </c>
      <c r="J3" s="5" t="n">
        <v>45</v>
      </c>
      <c r="K3" s="11">
        <f>IF($A3="","",$I3-$J3)</f>
        <v/>
      </c>
      <c r="L3" s="7" t="n">
        <v>11000</v>
      </c>
      <c r="M3" s="7" t="n">
        <v>10670</v>
      </c>
      <c r="N3" s="12">
        <f>IF($A3="","",$L3-$M3)</f>
        <v/>
      </c>
      <c r="O3" s="5" t="n">
        <v>2.1</v>
      </c>
      <c r="P3" s="13">
        <f>IF($A3="","",IFERROR($K3/$I3,0))</f>
        <v/>
      </c>
      <c r="Q3" s="13">
        <f>IF($A3="","",IFERROR(($L3*$O3)/($K3*60),0))</f>
        <v/>
      </c>
      <c r="R3" s="13">
        <f>IF($A3="","",IFERROR($M3/$L3,0))</f>
        <v/>
      </c>
      <c r="S3" s="13">
        <f>IF($A3="","",$P3*$Q3*$R3)</f>
        <v/>
      </c>
      <c r="T3" s="13">
        <f>IF($A3="","",IFERROR(VLOOKUP($F3,'Cadastros'!$A$2:$D$101,4,FALSE),0.85))</f>
        <v/>
      </c>
      <c r="U3" s="14">
        <f>IF($A3="","",IF($S3&gt;=$T3,"Dentro da meta","Abaixo da meta"))</f>
        <v/>
      </c>
      <c r="V3" s="4" t="inlineStr">
        <is>
          <t>Parada para limpeza de bico de injeção.</t>
        </is>
      </c>
    </row>
    <row r="4">
      <c r="A4" s="2" t="inlineStr">
        <is>
          <t>REG-2026-003</t>
        </is>
      </c>
      <c r="B4" s="3" t="n">
        <v>46036</v>
      </c>
      <c r="C4" s="2" t="inlineStr">
        <is>
          <t>3º turno</t>
        </is>
      </c>
      <c r="D4" s="4" t="inlineStr">
        <is>
          <t>Unidade Minas Gerais</t>
        </is>
      </c>
      <c r="E4" s="4" t="inlineStr">
        <is>
          <t>Belo Horizonte</t>
        </is>
      </c>
      <c r="F4" s="4" t="inlineStr">
        <is>
          <t>Prensa 01</t>
        </is>
      </c>
      <c r="G4" s="4" t="inlineStr">
        <is>
          <t>Pedro Santos</t>
        </is>
      </c>
      <c r="H4" s="4" t="inlineStr">
        <is>
          <t>Componente automotivo</t>
        </is>
      </c>
      <c r="I4" s="5" t="n">
        <v>470</v>
      </c>
      <c r="J4" s="5" t="n">
        <v>30</v>
      </c>
      <c r="K4" s="6">
        <f>IF($A4="","",$I4-$J4)</f>
        <v/>
      </c>
      <c r="L4" s="7" t="n">
        <v>5000</v>
      </c>
      <c r="M4" s="7" t="n">
        <v>4800</v>
      </c>
      <c r="N4" s="8">
        <f>IF($A4="","",$L4-$M4)</f>
        <v/>
      </c>
      <c r="O4" s="5" t="n">
        <v>5</v>
      </c>
      <c r="P4" s="9">
        <f>IF($A4="","",IFERROR($K4/$I4,0))</f>
        <v/>
      </c>
      <c r="Q4" s="9">
        <f>IF($A4="","",IFERROR(($L4*$O4)/($K4*60),0))</f>
        <v/>
      </c>
      <c r="R4" s="9">
        <f>IF($A4="","",IFERROR($M4/$L4,0))</f>
        <v/>
      </c>
      <c r="S4" s="9">
        <f>IF($A4="","",$P4*$Q4*$R4)</f>
        <v/>
      </c>
      <c r="T4" s="9">
        <f>IF($A4="","",IFERROR(VLOOKUP($F4,'Cadastros'!$A$2:$D$101,4,FALSE),0.85))</f>
        <v/>
      </c>
      <c r="U4" s="10">
        <f>IF($A4="","",IF($S4&gt;=$T4,"Dentro da meta","Abaixo da meta"))</f>
        <v/>
      </c>
      <c r="V4" s="4" t="inlineStr">
        <is>
          <t>Produção regular com refugo controlado.</t>
        </is>
      </c>
    </row>
    <row r="5">
      <c r="A5" s="2" t="inlineStr">
        <is>
          <t>REG-2026-004</t>
        </is>
      </c>
      <c r="B5" s="3" t="n">
        <v>46042</v>
      </c>
      <c r="C5" s="2" t="inlineStr">
        <is>
          <t>1º turno</t>
        </is>
      </c>
      <c r="D5" s="4" t="inlineStr">
        <is>
          <t>Unidade Curitiba</t>
        </is>
      </c>
      <c r="E5" s="4" t="inlineStr">
        <is>
          <t>Curitiba</t>
        </is>
      </c>
      <c r="F5" s="4" t="inlineStr">
        <is>
          <t>Linha Envase 01</t>
        </is>
      </c>
      <c r="G5" s="4" t="inlineStr">
        <is>
          <t>Ana Souza</t>
        </is>
      </c>
      <c r="H5" s="4" t="inlineStr">
        <is>
          <t>Embalagem alimentícia</t>
        </is>
      </c>
      <c r="I5" s="5" t="n">
        <v>480</v>
      </c>
      <c r="J5" s="5" t="n">
        <v>60</v>
      </c>
      <c r="K5" s="11">
        <f>IF($A5="","",$I5-$J5)</f>
        <v/>
      </c>
      <c r="L5" s="7" t="n">
        <v>7200</v>
      </c>
      <c r="M5" s="7" t="n">
        <v>6912</v>
      </c>
      <c r="N5" s="12">
        <f>IF($A5="","",$L5-$M5)</f>
        <v/>
      </c>
      <c r="O5" s="5" t="n">
        <v>3.2</v>
      </c>
      <c r="P5" s="13">
        <f>IF($A5="","",IFERROR($K5/$I5,0))</f>
        <v/>
      </c>
      <c r="Q5" s="13">
        <f>IF($A5="","",IFERROR(($L5*$O5)/($K5*60),0))</f>
        <v/>
      </c>
      <c r="R5" s="13">
        <f>IF($A5="","",IFERROR($M5/$L5,0))</f>
        <v/>
      </c>
      <c r="S5" s="13">
        <f>IF($A5="","",$P5*$Q5*$R5)</f>
        <v/>
      </c>
      <c r="T5" s="13">
        <f>IF($A5="","",IFERROR(VLOOKUP($F5,'Cadastros'!$A$2:$D$101,4,FALSE),0.85))</f>
        <v/>
      </c>
      <c r="U5" s="14">
        <f>IF($A5="","",IF($S5&gt;=$T5,"Dentro da meta","Abaixo da meta"))</f>
        <v/>
      </c>
      <c r="V5" s="4" t="inlineStr">
        <is>
          <t>Ajuste de filme impactou a disponibilidade.</t>
        </is>
      </c>
    </row>
    <row r="6">
      <c r="A6" s="2" t="inlineStr">
        <is>
          <t>REG-2026-005</t>
        </is>
      </c>
      <c r="B6" s="3" t="n">
        <v>46049</v>
      </c>
      <c r="C6" s="2" t="inlineStr">
        <is>
          <t>2º turno</t>
        </is>
      </c>
      <c r="D6" s="4" t="inlineStr">
        <is>
          <t>Unidade Joinville</t>
        </is>
      </c>
      <c r="E6" s="4" t="inlineStr">
        <is>
          <t>Joinville</t>
        </is>
      </c>
      <c r="F6" s="4" t="inlineStr">
        <is>
          <t>Usinagem CNC 01</t>
        </is>
      </c>
      <c r="G6" s="4" t="inlineStr">
        <is>
          <t>Carlos Pereira</t>
        </is>
      </c>
      <c r="H6" s="4" t="inlineStr">
        <is>
          <t>Componente automotivo</t>
        </is>
      </c>
      <c r="I6" s="5" t="n">
        <v>450</v>
      </c>
      <c r="J6" s="5" t="n">
        <v>20</v>
      </c>
      <c r="K6" s="6">
        <f>IF($A6="","",$I6-$J6)</f>
        <v/>
      </c>
      <c r="L6" s="7" t="n">
        <v>3800</v>
      </c>
      <c r="M6" s="7" t="n">
        <v>3648</v>
      </c>
      <c r="N6" s="8">
        <f>IF($A6="","",$L6-$M6)</f>
        <v/>
      </c>
      <c r="O6" s="5" t="n">
        <v>6.5</v>
      </c>
      <c r="P6" s="9">
        <f>IF($A6="","",IFERROR($K6/$I6,0))</f>
        <v/>
      </c>
      <c r="Q6" s="9">
        <f>IF($A6="","",IFERROR(($L6*$O6)/($K6*60),0))</f>
        <v/>
      </c>
      <c r="R6" s="9">
        <f>IF($A6="","",IFERROR($M6/$L6,0))</f>
        <v/>
      </c>
      <c r="S6" s="9">
        <f>IF($A6="","",$P6*$Q6*$R6)</f>
        <v/>
      </c>
      <c r="T6" s="9">
        <f>IF($A6="","",IFERROR(VLOOKUP($F6,'Cadastros'!$A$2:$D$101,4,FALSE),0.85))</f>
        <v/>
      </c>
      <c r="U6" s="10">
        <f>IF($A6="","",IF($S6&gt;=$T6,"Dentro da meta","Abaixo da meta"))</f>
        <v/>
      </c>
      <c r="V6" s="4" t="inlineStr">
        <is>
          <t>Lote liberado após inspeção dimensional.</t>
        </is>
      </c>
    </row>
    <row r="7">
      <c r="A7" s="2" t="inlineStr">
        <is>
          <t>REG-2026-006</t>
        </is>
      </c>
      <c r="B7" s="3" t="n">
        <v>46055</v>
      </c>
      <c r="C7" s="2" t="inlineStr">
        <is>
          <t>3º turno</t>
        </is>
      </c>
      <c r="D7" s="4" t="inlineStr">
        <is>
          <t>Unidade São Paulo</t>
        </is>
      </c>
      <c r="E7" s="4" t="inlineStr">
        <is>
          <t>São Paulo</t>
        </is>
      </c>
      <c r="F7" s="4" t="inlineStr">
        <is>
          <t>Injetora 01</t>
        </is>
      </c>
      <c r="G7" s="4" t="inlineStr">
        <is>
          <t>Juliana Costa</t>
        </is>
      </c>
      <c r="H7" s="4" t="inlineStr">
        <is>
          <t>Garrafa PET 500 ml</t>
        </is>
      </c>
      <c r="I7" s="5" t="n">
        <v>480</v>
      </c>
      <c r="J7" s="5" t="n">
        <v>75</v>
      </c>
      <c r="K7" s="11">
        <f>IF($A7="","",$I7-$J7)</f>
        <v/>
      </c>
      <c r="L7" s="7" t="n">
        <v>10000</v>
      </c>
      <c r="M7" s="7" t="n">
        <v>9500</v>
      </c>
      <c r="N7" s="12">
        <f>IF($A7="","",$L7-$M7)</f>
        <v/>
      </c>
      <c r="O7" s="5" t="n">
        <v>2.3</v>
      </c>
      <c r="P7" s="13">
        <f>IF($A7="","",IFERROR($K7/$I7,0))</f>
        <v/>
      </c>
      <c r="Q7" s="13">
        <f>IF($A7="","",IFERROR(($L7*$O7)/($K7*60),0))</f>
        <v/>
      </c>
      <c r="R7" s="13">
        <f>IF($A7="","",IFERROR($M7/$L7,0))</f>
        <v/>
      </c>
      <c r="S7" s="13">
        <f>IF($A7="","",$P7*$Q7*$R7)</f>
        <v/>
      </c>
      <c r="T7" s="13">
        <f>IF($A7="","",IFERROR(VLOOKUP($F7,'Cadastros'!$A$2:$D$101,4,FALSE),0.85))</f>
        <v/>
      </c>
      <c r="U7" s="14">
        <f>IF($A7="","",IF($S7&gt;=$T7,"Dentro da meta","Abaixo da meta"))</f>
        <v/>
      </c>
      <c r="V7" s="4" t="inlineStr">
        <is>
          <t>Falha de alimentação gerou parada não planejada.</t>
        </is>
      </c>
    </row>
    <row r="8">
      <c r="A8" s="2" t="inlineStr">
        <is>
          <t>REG-2026-007</t>
        </is>
      </c>
      <c r="B8" s="3" t="n">
        <v>46058</v>
      </c>
      <c r="C8" s="2" t="inlineStr">
        <is>
          <t>1º turno</t>
        </is>
      </c>
      <c r="D8" s="4" t="inlineStr">
        <is>
          <t>Unidade Campinas</t>
        </is>
      </c>
      <c r="E8" s="4" t="inlineStr">
        <is>
          <t>Campinas</t>
        </is>
      </c>
      <c r="F8" s="4" t="inlineStr">
        <is>
          <t>Injetora 02</t>
        </is>
      </c>
      <c r="G8" s="4" t="inlineStr">
        <is>
          <t>Rafael Almeida</t>
        </is>
      </c>
      <c r="H8" s="4" t="inlineStr">
        <is>
          <t>Tampa plástica</t>
        </is>
      </c>
      <c r="I8" s="5" t="n">
        <v>465</v>
      </c>
      <c r="J8" s="5" t="n">
        <v>15</v>
      </c>
      <c r="K8" s="6">
        <f>IF($A8="","",$I8-$J8)</f>
        <v/>
      </c>
      <c r="L8" s="7" t="n">
        <v>12000</v>
      </c>
      <c r="M8" s="7" t="n">
        <v>11760</v>
      </c>
      <c r="N8" s="8">
        <f>IF($A8="","",$L8-$M8)</f>
        <v/>
      </c>
      <c r="O8" s="5" t="n">
        <v>2.2</v>
      </c>
      <c r="P8" s="9">
        <f>IF($A8="","",IFERROR($K8/$I8,0))</f>
        <v/>
      </c>
      <c r="Q8" s="9">
        <f>IF($A8="","",IFERROR(($L8*$O8)/($K8*60),0))</f>
        <v/>
      </c>
      <c r="R8" s="9">
        <f>IF($A8="","",IFERROR($M8/$L8,0))</f>
        <v/>
      </c>
      <c r="S8" s="9">
        <f>IF($A8="","",$P8*$Q8*$R8)</f>
        <v/>
      </c>
      <c r="T8" s="9">
        <f>IF($A8="","",IFERROR(VLOOKUP($F8,'Cadastros'!$A$2:$D$101,4,FALSE),0.85))</f>
        <v/>
      </c>
      <c r="U8" s="10">
        <f>IF($A8="","",IF($S8&gt;=$T8,"Dentro da meta","Abaixo da meta"))</f>
        <v/>
      </c>
      <c r="V8" s="4" t="inlineStr">
        <is>
          <t>Alta produtividade com setup reduzido.</t>
        </is>
      </c>
    </row>
    <row r="9">
      <c r="A9" s="2" t="inlineStr">
        <is>
          <t>REG-2026-008</t>
        </is>
      </c>
      <c r="B9" s="3" t="n">
        <v>46062</v>
      </c>
      <c r="C9" s="2" t="inlineStr">
        <is>
          <t>2º turno</t>
        </is>
      </c>
      <c r="D9" s="4" t="inlineStr">
        <is>
          <t>Unidade Minas Gerais</t>
        </is>
      </c>
      <c r="E9" s="4" t="inlineStr">
        <is>
          <t>Belo Horizonte</t>
        </is>
      </c>
      <c r="F9" s="4" t="inlineStr">
        <is>
          <t>Prensa 01</t>
        </is>
      </c>
      <c r="G9" s="4" t="inlineStr">
        <is>
          <t>Camila Ferreira</t>
        </is>
      </c>
      <c r="H9" s="4" t="inlineStr">
        <is>
          <t>Componente automotivo</t>
        </is>
      </c>
      <c r="I9" s="5" t="n">
        <v>475</v>
      </c>
      <c r="J9" s="5" t="n">
        <v>35</v>
      </c>
      <c r="K9" s="11">
        <f>IF($A9="","",$I9-$J9)</f>
        <v/>
      </c>
      <c r="L9" s="7" t="n">
        <v>4900</v>
      </c>
      <c r="M9" s="7" t="n">
        <v>4753</v>
      </c>
      <c r="N9" s="12">
        <f>IF($A9="","",$L9-$M9)</f>
        <v/>
      </c>
      <c r="O9" s="5" t="n">
        <v>5.2</v>
      </c>
      <c r="P9" s="13">
        <f>IF($A9="","",IFERROR($K9/$I9,0))</f>
        <v/>
      </c>
      <c r="Q9" s="13">
        <f>IF($A9="","",IFERROR(($L9*$O9)/($K9*60),0))</f>
        <v/>
      </c>
      <c r="R9" s="13">
        <f>IF($A9="","",IFERROR($M9/$L9,0))</f>
        <v/>
      </c>
      <c r="S9" s="13">
        <f>IF($A9="","",$P9*$Q9*$R9)</f>
        <v/>
      </c>
      <c r="T9" s="13">
        <f>IF($A9="","",IFERROR(VLOOKUP($F9,'Cadastros'!$A$2:$D$101,4,FALSE),0.85))</f>
        <v/>
      </c>
      <c r="U9" s="14">
        <f>IF($A9="","",IF($S9&gt;=$T9,"Dentro da meta","Abaixo da meta"))</f>
        <v/>
      </c>
      <c r="V9" s="4" t="inlineStr">
        <is>
          <t>Acompanhamento de desgaste de ferramental.</t>
        </is>
      </c>
    </row>
    <row r="10">
      <c r="A10" s="2" t="inlineStr">
        <is>
          <t>REG-2026-009</t>
        </is>
      </c>
      <c r="B10" s="3" t="n">
        <v>46065</v>
      </c>
      <c r="C10" s="2" t="inlineStr">
        <is>
          <t>3º turno</t>
        </is>
      </c>
      <c r="D10" s="4" t="inlineStr">
        <is>
          <t>Unidade Curitiba</t>
        </is>
      </c>
      <c r="E10" s="4" t="inlineStr">
        <is>
          <t>Curitiba</t>
        </is>
      </c>
      <c r="F10" s="4" t="inlineStr">
        <is>
          <t>Linha Envase 01</t>
        </is>
      </c>
      <c r="G10" s="4" t="inlineStr">
        <is>
          <t>Lucas Rodrigues</t>
        </is>
      </c>
      <c r="H10" s="4" t="inlineStr">
        <is>
          <t>Embalagem alimentícia</t>
        </is>
      </c>
      <c r="I10" s="5" t="n">
        <v>480</v>
      </c>
      <c r="J10" s="5" t="n">
        <v>25</v>
      </c>
      <c r="K10" s="6">
        <f>IF($A10="","",$I10-$J10)</f>
        <v/>
      </c>
      <c r="L10" s="7" t="n">
        <v>10600</v>
      </c>
      <c r="M10" s="7" t="n">
        <v>10282</v>
      </c>
      <c r="N10" s="8">
        <f>IF($A10="","",$L10-$M10)</f>
        <v/>
      </c>
      <c r="O10" s="5" t="n">
        <v>2.5</v>
      </c>
      <c r="P10" s="9">
        <f>IF($A10="","",IFERROR($K10/$I10,0))</f>
        <v/>
      </c>
      <c r="Q10" s="9">
        <f>IF($A10="","",IFERROR(($L10*$O10)/($K10*60),0))</f>
        <v/>
      </c>
      <c r="R10" s="9">
        <f>IF($A10="","",IFERROR($M10/$L10,0))</f>
        <v/>
      </c>
      <c r="S10" s="9">
        <f>IF($A10="","",$P10*$Q10*$R10)</f>
        <v/>
      </c>
      <c r="T10" s="9">
        <f>IF($A10="","",IFERROR(VLOOKUP($F10,'Cadastros'!$A$2:$D$101,4,FALSE),0.85))</f>
        <v/>
      </c>
      <c r="U10" s="10">
        <f>IF($A10="","",IF($S10&gt;=$T10,"Dentro da meta","Abaixo da meta"))</f>
        <v/>
      </c>
      <c r="V10" s="4" t="inlineStr">
        <is>
          <t>Ritmo de envase dentro do padrão operacional.</t>
        </is>
      </c>
    </row>
    <row r="11">
      <c r="A11" s="2" t="inlineStr">
        <is>
          <t>REG-2026-010</t>
        </is>
      </c>
      <c r="B11" s="3" t="n">
        <v>46067</v>
      </c>
      <c r="C11" s="2" t="inlineStr">
        <is>
          <t>1º turno</t>
        </is>
      </c>
      <c r="D11" s="4" t="inlineStr">
        <is>
          <t>Unidade Joinville</t>
        </is>
      </c>
      <c r="E11" s="4" t="inlineStr">
        <is>
          <t>Joinville</t>
        </is>
      </c>
      <c r="F11" s="4" t="inlineStr">
        <is>
          <t>Usinagem CNC 01</t>
        </is>
      </c>
      <c r="G11" s="4" t="inlineStr">
        <is>
          <t>Fernanda Lima</t>
        </is>
      </c>
      <c r="H11" s="4" t="inlineStr">
        <is>
          <t>Componente automotivo</t>
        </is>
      </c>
      <c r="I11" s="5" t="n">
        <v>460</v>
      </c>
      <c r="J11" s="5" t="n">
        <v>40</v>
      </c>
      <c r="K11" s="11">
        <f>IF($A11="","",$I11-$J11)</f>
        <v/>
      </c>
      <c r="L11" s="7" t="n">
        <v>3800</v>
      </c>
      <c r="M11" s="7" t="n">
        <v>3572</v>
      </c>
      <c r="N11" s="12">
        <f>IF($A11="","",$L11-$M11)</f>
        <v/>
      </c>
      <c r="O11" s="5" t="n">
        <v>6.5</v>
      </c>
      <c r="P11" s="13">
        <f>IF($A11="","",IFERROR($K11/$I11,0))</f>
        <v/>
      </c>
      <c r="Q11" s="13">
        <f>IF($A11="","",IFERROR(($L11*$O11)/($K11*60),0))</f>
        <v/>
      </c>
      <c r="R11" s="13">
        <f>IF($A11="","",IFERROR($M11/$L11,0))</f>
        <v/>
      </c>
      <c r="S11" s="13">
        <f>IF($A11="","",$P11*$Q11*$R11)</f>
        <v/>
      </c>
      <c r="T11" s="13">
        <f>IF($A11="","",IFERROR(VLOOKUP($F11,'Cadastros'!$A$2:$D$101,4,FALSE),0.85))</f>
        <v/>
      </c>
      <c r="U11" s="14">
        <f>IF($A11="","",IF($S11&gt;=$T11,"Dentro da meta","Abaixo da meta"))</f>
        <v/>
      </c>
      <c r="V11" s="4" t="inlineStr">
        <is>
          <t>Refugo elevado por ajuste de ferramenta.</t>
        </is>
      </c>
    </row>
    <row r="12">
      <c r="A12" s="2" t="n"/>
      <c r="B12" s="3" t="n"/>
      <c r="C12" s="2" t="n"/>
      <c r="D12" s="4" t="n"/>
      <c r="E12" s="4" t="n"/>
      <c r="F12" s="4" t="n"/>
      <c r="G12" s="4" t="n"/>
      <c r="H12" s="4" t="n"/>
      <c r="I12" s="5" t="n"/>
      <c r="J12" s="5" t="n"/>
      <c r="K12" s="6">
        <f>IF($A12="","",$I12-$J12)</f>
        <v/>
      </c>
      <c r="L12" s="7" t="n"/>
      <c r="M12" s="7" t="n"/>
      <c r="N12" s="8">
        <f>IF($A12="","",$L12-$M12)</f>
        <v/>
      </c>
      <c r="O12" s="5" t="n"/>
      <c r="P12" s="9">
        <f>IF($A12="","",IFERROR($K12/$I12,0))</f>
        <v/>
      </c>
      <c r="Q12" s="9">
        <f>IF($A12="","",IFERROR(($L12*$O12)/($K12*60),0))</f>
        <v/>
      </c>
      <c r="R12" s="9">
        <f>IF($A12="","",IFERROR($M12/$L12,0))</f>
        <v/>
      </c>
      <c r="S12" s="9">
        <f>IF($A12="","",$P12*$Q12*$R12)</f>
        <v/>
      </c>
      <c r="T12" s="9">
        <f>IF($A12="","",IFERROR(VLOOKUP($F12,'Cadastros'!$A$2:$D$101,4,FALSE),0.85))</f>
        <v/>
      </c>
      <c r="U12" s="10">
        <f>IF($A12="","",IF($S12&gt;=$T12,"Dentro da meta","Abaixo da meta"))</f>
        <v/>
      </c>
      <c r="V12" s="4" t="n"/>
    </row>
    <row r="13">
      <c r="A13" s="2" t="n"/>
      <c r="B13" s="3" t="n"/>
      <c r="C13" s="2" t="n"/>
      <c r="D13" s="4" t="n"/>
      <c r="E13" s="4" t="n"/>
      <c r="F13" s="4" t="n"/>
      <c r="G13" s="4" t="n"/>
      <c r="H13" s="4" t="n"/>
      <c r="I13" s="5" t="n"/>
      <c r="J13" s="5" t="n"/>
      <c r="K13" s="11">
        <f>IF($A13="","",$I13-$J13)</f>
        <v/>
      </c>
      <c r="L13" s="7" t="n"/>
      <c r="M13" s="7" t="n"/>
      <c r="N13" s="12">
        <f>IF($A13="","",$L13-$M13)</f>
        <v/>
      </c>
      <c r="O13" s="5" t="n"/>
      <c r="P13" s="13">
        <f>IF($A13="","",IFERROR($K13/$I13,0))</f>
        <v/>
      </c>
      <c r="Q13" s="13">
        <f>IF($A13="","",IFERROR(($L13*$O13)/($K13*60),0))</f>
        <v/>
      </c>
      <c r="R13" s="13">
        <f>IF($A13="","",IFERROR($M13/$L13,0))</f>
        <v/>
      </c>
      <c r="S13" s="13">
        <f>IF($A13="","",$P13*$Q13*$R13)</f>
        <v/>
      </c>
      <c r="T13" s="13">
        <f>IF($A13="","",IFERROR(VLOOKUP($F13,'Cadastros'!$A$2:$D$101,4,FALSE),0.85))</f>
        <v/>
      </c>
      <c r="U13" s="14">
        <f>IF($A13="","",IF($S13&gt;=$T13,"Dentro da meta","Abaixo da meta"))</f>
        <v/>
      </c>
      <c r="V13" s="4" t="n"/>
    </row>
    <row r="14">
      <c r="A14" s="2" t="n"/>
      <c r="B14" s="3" t="n"/>
      <c r="C14" s="2" t="n"/>
      <c r="D14" s="4" t="n"/>
      <c r="E14" s="4" t="n"/>
      <c r="F14" s="4" t="n"/>
      <c r="G14" s="4" t="n"/>
      <c r="H14" s="4" t="n"/>
      <c r="I14" s="5" t="n"/>
      <c r="J14" s="5" t="n"/>
      <c r="K14" s="6">
        <f>IF($A14="","",$I14-$J14)</f>
        <v/>
      </c>
      <c r="L14" s="7" t="n"/>
      <c r="M14" s="7" t="n"/>
      <c r="N14" s="8">
        <f>IF($A14="","",$L14-$M14)</f>
        <v/>
      </c>
      <c r="O14" s="5" t="n"/>
      <c r="P14" s="9">
        <f>IF($A14="","",IFERROR($K14/$I14,0))</f>
        <v/>
      </c>
      <c r="Q14" s="9">
        <f>IF($A14="","",IFERROR(($L14*$O14)/($K14*60),0))</f>
        <v/>
      </c>
      <c r="R14" s="9">
        <f>IF($A14="","",IFERROR($M14/$L14,0))</f>
        <v/>
      </c>
      <c r="S14" s="9">
        <f>IF($A14="","",$P14*$Q14*$R14)</f>
        <v/>
      </c>
      <c r="T14" s="9">
        <f>IF($A14="","",IFERROR(VLOOKUP($F14,'Cadastros'!$A$2:$D$101,4,FALSE),0.85))</f>
        <v/>
      </c>
      <c r="U14" s="10">
        <f>IF($A14="","",IF($S14&gt;=$T14,"Dentro da meta","Abaixo da meta"))</f>
        <v/>
      </c>
      <c r="V14" s="4" t="n"/>
    </row>
    <row r="15">
      <c r="A15" s="2" t="n"/>
      <c r="B15" s="3" t="n"/>
      <c r="C15" s="2" t="n"/>
      <c r="D15" s="4" t="n"/>
      <c r="E15" s="4" t="n"/>
      <c r="F15" s="4" t="n"/>
      <c r="G15" s="4" t="n"/>
      <c r="H15" s="4" t="n"/>
      <c r="I15" s="5" t="n"/>
      <c r="J15" s="5" t="n"/>
      <c r="K15" s="11">
        <f>IF($A15="","",$I15-$J15)</f>
        <v/>
      </c>
      <c r="L15" s="7" t="n"/>
      <c r="M15" s="7" t="n"/>
      <c r="N15" s="12">
        <f>IF($A15="","",$L15-$M15)</f>
        <v/>
      </c>
      <c r="O15" s="5" t="n"/>
      <c r="P15" s="13">
        <f>IF($A15="","",IFERROR($K15/$I15,0))</f>
        <v/>
      </c>
      <c r="Q15" s="13">
        <f>IF($A15="","",IFERROR(($L15*$O15)/($K15*60),0))</f>
        <v/>
      </c>
      <c r="R15" s="13">
        <f>IF($A15="","",IFERROR($M15/$L15,0))</f>
        <v/>
      </c>
      <c r="S15" s="13">
        <f>IF($A15="","",$P15*$Q15*$R15)</f>
        <v/>
      </c>
      <c r="T15" s="13">
        <f>IF($A15="","",IFERROR(VLOOKUP($F15,'Cadastros'!$A$2:$D$101,4,FALSE),0.85))</f>
        <v/>
      </c>
      <c r="U15" s="14">
        <f>IF($A15="","",IF($S15&gt;=$T15,"Dentro da meta","Abaixo da meta"))</f>
        <v/>
      </c>
      <c r="V15" s="4" t="n"/>
    </row>
    <row r="16">
      <c r="A16" s="2" t="n"/>
      <c r="B16" s="3" t="n"/>
      <c r="C16" s="2" t="n"/>
      <c r="D16" s="4" t="n"/>
      <c r="E16" s="4" t="n"/>
      <c r="F16" s="4" t="n"/>
      <c r="G16" s="4" t="n"/>
      <c r="H16" s="4" t="n"/>
      <c r="I16" s="5" t="n"/>
      <c r="J16" s="5" t="n"/>
      <c r="K16" s="6">
        <f>IF($A16="","",$I16-$J16)</f>
        <v/>
      </c>
      <c r="L16" s="7" t="n"/>
      <c r="M16" s="7" t="n"/>
      <c r="N16" s="8">
        <f>IF($A16="","",$L16-$M16)</f>
        <v/>
      </c>
      <c r="O16" s="5" t="n"/>
      <c r="P16" s="9">
        <f>IF($A16="","",IFERROR($K16/$I16,0))</f>
        <v/>
      </c>
      <c r="Q16" s="9">
        <f>IF($A16="","",IFERROR(($L16*$O16)/($K16*60),0))</f>
        <v/>
      </c>
      <c r="R16" s="9">
        <f>IF($A16="","",IFERROR($M16/$L16,0))</f>
        <v/>
      </c>
      <c r="S16" s="9">
        <f>IF($A16="","",$P16*$Q16*$R16)</f>
        <v/>
      </c>
      <c r="T16" s="9">
        <f>IF($A16="","",IFERROR(VLOOKUP($F16,'Cadastros'!$A$2:$D$101,4,FALSE),0.85))</f>
        <v/>
      </c>
      <c r="U16" s="10">
        <f>IF($A16="","",IF($S16&gt;=$T16,"Dentro da meta","Abaixo da meta"))</f>
        <v/>
      </c>
      <c r="V16" s="4" t="n"/>
    </row>
    <row r="17">
      <c r="A17" s="2" t="n"/>
      <c r="B17" s="3" t="n"/>
      <c r="C17" s="2" t="n"/>
      <c r="D17" s="4" t="n"/>
      <c r="E17" s="4" t="n"/>
      <c r="F17" s="4" t="n"/>
      <c r="G17" s="4" t="n"/>
      <c r="H17" s="4" t="n"/>
      <c r="I17" s="5" t="n"/>
      <c r="J17" s="5" t="n"/>
      <c r="K17" s="11">
        <f>IF($A17="","",$I17-$J17)</f>
        <v/>
      </c>
      <c r="L17" s="7" t="n"/>
      <c r="M17" s="7" t="n"/>
      <c r="N17" s="12">
        <f>IF($A17="","",$L17-$M17)</f>
        <v/>
      </c>
      <c r="O17" s="5" t="n"/>
      <c r="P17" s="13">
        <f>IF($A17="","",IFERROR($K17/$I17,0))</f>
        <v/>
      </c>
      <c r="Q17" s="13">
        <f>IF($A17="","",IFERROR(($L17*$O17)/($K17*60),0))</f>
        <v/>
      </c>
      <c r="R17" s="13">
        <f>IF($A17="","",IFERROR($M17/$L17,0))</f>
        <v/>
      </c>
      <c r="S17" s="13">
        <f>IF($A17="","",$P17*$Q17*$R17)</f>
        <v/>
      </c>
      <c r="T17" s="13">
        <f>IF($A17="","",IFERROR(VLOOKUP($F17,'Cadastros'!$A$2:$D$101,4,FALSE),0.85))</f>
        <v/>
      </c>
      <c r="U17" s="14">
        <f>IF($A17="","",IF($S17&gt;=$T17,"Dentro da meta","Abaixo da meta"))</f>
        <v/>
      </c>
      <c r="V17" s="4" t="n"/>
    </row>
    <row r="18">
      <c r="A18" s="2" t="n"/>
      <c r="B18" s="3" t="n"/>
      <c r="C18" s="2" t="n"/>
      <c r="D18" s="4" t="n"/>
      <c r="E18" s="4" t="n"/>
      <c r="F18" s="4" t="n"/>
      <c r="G18" s="4" t="n"/>
      <c r="H18" s="4" t="n"/>
      <c r="I18" s="5" t="n"/>
      <c r="J18" s="5" t="n"/>
      <c r="K18" s="6">
        <f>IF($A18="","",$I18-$J18)</f>
        <v/>
      </c>
      <c r="L18" s="7" t="n"/>
      <c r="M18" s="7" t="n"/>
      <c r="N18" s="8">
        <f>IF($A18="","",$L18-$M18)</f>
        <v/>
      </c>
      <c r="O18" s="5" t="n"/>
      <c r="P18" s="9">
        <f>IF($A18="","",IFERROR($K18/$I18,0))</f>
        <v/>
      </c>
      <c r="Q18" s="9">
        <f>IF($A18="","",IFERROR(($L18*$O18)/($K18*60),0))</f>
        <v/>
      </c>
      <c r="R18" s="9">
        <f>IF($A18="","",IFERROR($M18/$L18,0))</f>
        <v/>
      </c>
      <c r="S18" s="9">
        <f>IF($A18="","",$P18*$Q18*$R18)</f>
        <v/>
      </c>
      <c r="T18" s="9">
        <f>IF($A18="","",IFERROR(VLOOKUP($F18,'Cadastros'!$A$2:$D$101,4,FALSE),0.85))</f>
        <v/>
      </c>
      <c r="U18" s="10">
        <f>IF($A18="","",IF($S18&gt;=$T18,"Dentro da meta","Abaixo da meta"))</f>
        <v/>
      </c>
      <c r="V18" s="4" t="n"/>
    </row>
    <row r="19">
      <c r="A19" s="2" t="n"/>
      <c r="B19" s="3" t="n"/>
      <c r="C19" s="2" t="n"/>
      <c r="D19" s="4" t="n"/>
      <c r="E19" s="4" t="n"/>
      <c r="F19" s="4" t="n"/>
      <c r="G19" s="4" t="n"/>
      <c r="H19" s="4" t="n"/>
      <c r="I19" s="5" t="n"/>
      <c r="J19" s="5" t="n"/>
      <c r="K19" s="11">
        <f>IF($A19="","",$I19-$J19)</f>
        <v/>
      </c>
      <c r="L19" s="7" t="n"/>
      <c r="M19" s="7" t="n"/>
      <c r="N19" s="12">
        <f>IF($A19="","",$L19-$M19)</f>
        <v/>
      </c>
      <c r="O19" s="5" t="n"/>
      <c r="P19" s="13">
        <f>IF($A19="","",IFERROR($K19/$I19,0))</f>
        <v/>
      </c>
      <c r="Q19" s="13">
        <f>IF($A19="","",IFERROR(($L19*$O19)/($K19*60),0))</f>
        <v/>
      </c>
      <c r="R19" s="13">
        <f>IF($A19="","",IFERROR($M19/$L19,0))</f>
        <v/>
      </c>
      <c r="S19" s="13">
        <f>IF($A19="","",$P19*$Q19*$R19)</f>
        <v/>
      </c>
      <c r="T19" s="13">
        <f>IF($A19="","",IFERROR(VLOOKUP($F19,'Cadastros'!$A$2:$D$101,4,FALSE),0.85))</f>
        <v/>
      </c>
      <c r="U19" s="14">
        <f>IF($A19="","",IF($S19&gt;=$T19,"Dentro da meta","Abaixo da meta"))</f>
        <v/>
      </c>
      <c r="V19" s="4" t="n"/>
    </row>
    <row r="20">
      <c r="A20" s="2" t="n"/>
      <c r="B20" s="3" t="n"/>
      <c r="C20" s="2" t="n"/>
      <c r="D20" s="4" t="n"/>
      <c r="E20" s="4" t="n"/>
      <c r="F20" s="4" t="n"/>
      <c r="G20" s="4" t="n"/>
      <c r="H20" s="4" t="n"/>
      <c r="I20" s="5" t="n"/>
      <c r="J20" s="5" t="n"/>
      <c r="K20" s="6">
        <f>IF($A20="","",$I20-$J20)</f>
        <v/>
      </c>
      <c r="L20" s="7" t="n"/>
      <c r="M20" s="7" t="n"/>
      <c r="N20" s="8">
        <f>IF($A20="","",$L20-$M20)</f>
        <v/>
      </c>
      <c r="O20" s="5" t="n"/>
      <c r="P20" s="9">
        <f>IF($A20="","",IFERROR($K20/$I20,0))</f>
        <v/>
      </c>
      <c r="Q20" s="9">
        <f>IF($A20="","",IFERROR(($L20*$O20)/($K20*60),0))</f>
        <v/>
      </c>
      <c r="R20" s="9">
        <f>IF($A20="","",IFERROR($M20/$L20,0))</f>
        <v/>
      </c>
      <c r="S20" s="9">
        <f>IF($A20="","",$P20*$Q20*$R20)</f>
        <v/>
      </c>
      <c r="T20" s="9">
        <f>IF($A20="","",IFERROR(VLOOKUP($F20,'Cadastros'!$A$2:$D$101,4,FALSE),0.85))</f>
        <v/>
      </c>
      <c r="U20" s="10">
        <f>IF($A20="","",IF($S20&gt;=$T20,"Dentro da meta","Abaixo da meta"))</f>
        <v/>
      </c>
      <c r="V20" s="4" t="n"/>
    </row>
    <row r="21">
      <c r="A21" s="2" t="n"/>
      <c r="B21" s="3" t="n"/>
      <c r="C21" s="2" t="n"/>
      <c r="D21" s="4" t="n"/>
      <c r="E21" s="4" t="n"/>
      <c r="F21" s="4" t="n"/>
      <c r="G21" s="4" t="n"/>
      <c r="H21" s="4" t="n"/>
      <c r="I21" s="5" t="n"/>
      <c r="J21" s="5" t="n"/>
      <c r="K21" s="11">
        <f>IF($A21="","",$I21-$J21)</f>
        <v/>
      </c>
      <c r="L21" s="7" t="n"/>
      <c r="M21" s="7" t="n"/>
      <c r="N21" s="12">
        <f>IF($A21="","",$L21-$M21)</f>
        <v/>
      </c>
      <c r="O21" s="5" t="n"/>
      <c r="P21" s="13">
        <f>IF($A21="","",IFERROR($K21/$I21,0))</f>
        <v/>
      </c>
      <c r="Q21" s="13">
        <f>IF($A21="","",IFERROR(($L21*$O21)/($K21*60),0))</f>
        <v/>
      </c>
      <c r="R21" s="13">
        <f>IF($A21="","",IFERROR($M21/$L21,0))</f>
        <v/>
      </c>
      <c r="S21" s="13">
        <f>IF($A21="","",$P21*$Q21*$R21)</f>
        <v/>
      </c>
      <c r="T21" s="13">
        <f>IF($A21="","",IFERROR(VLOOKUP($F21,'Cadastros'!$A$2:$D$101,4,FALSE),0.85))</f>
        <v/>
      </c>
      <c r="U21" s="14">
        <f>IF($A21="","",IF($S21&gt;=$T21,"Dentro da meta","Abaixo da meta"))</f>
        <v/>
      </c>
      <c r="V21" s="4" t="n"/>
    </row>
    <row r="22">
      <c r="A22" s="2" t="n"/>
      <c r="B22" s="3" t="n"/>
      <c r="C22" s="2" t="n"/>
      <c r="D22" s="4" t="n"/>
      <c r="E22" s="4" t="n"/>
      <c r="F22" s="4" t="n"/>
      <c r="G22" s="4" t="n"/>
      <c r="H22" s="4" t="n"/>
      <c r="I22" s="5" t="n"/>
      <c r="J22" s="5" t="n"/>
      <c r="K22" s="6">
        <f>IF($A22="","",$I22-$J22)</f>
        <v/>
      </c>
      <c r="L22" s="7" t="n"/>
      <c r="M22" s="7" t="n"/>
      <c r="N22" s="8">
        <f>IF($A22="","",$L22-$M22)</f>
        <v/>
      </c>
      <c r="O22" s="5" t="n"/>
      <c r="P22" s="9">
        <f>IF($A22="","",IFERROR($K22/$I22,0))</f>
        <v/>
      </c>
      <c r="Q22" s="9">
        <f>IF($A22="","",IFERROR(($L22*$O22)/($K22*60),0))</f>
        <v/>
      </c>
      <c r="R22" s="9">
        <f>IF($A22="","",IFERROR($M22/$L22,0))</f>
        <v/>
      </c>
      <c r="S22" s="9">
        <f>IF($A22="","",$P22*$Q22*$R22)</f>
        <v/>
      </c>
      <c r="T22" s="9">
        <f>IF($A22="","",IFERROR(VLOOKUP($F22,'Cadastros'!$A$2:$D$101,4,FALSE),0.85))</f>
        <v/>
      </c>
      <c r="U22" s="10">
        <f>IF($A22="","",IF($S22&gt;=$T22,"Dentro da meta","Abaixo da meta"))</f>
        <v/>
      </c>
      <c r="V22" s="4" t="n"/>
    </row>
    <row r="23">
      <c r="A23" s="2" t="n"/>
      <c r="B23" s="3" t="n"/>
      <c r="C23" s="2" t="n"/>
      <c r="D23" s="4" t="n"/>
      <c r="E23" s="4" t="n"/>
      <c r="F23" s="4" t="n"/>
      <c r="G23" s="4" t="n"/>
      <c r="H23" s="4" t="n"/>
      <c r="I23" s="5" t="n"/>
      <c r="J23" s="5" t="n"/>
      <c r="K23" s="11">
        <f>IF($A23="","",$I23-$J23)</f>
        <v/>
      </c>
      <c r="L23" s="7" t="n"/>
      <c r="M23" s="7" t="n"/>
      <c r="N23" s="12">
        <f>IF($A23="","",$L23-$M23)</f>
        <v/>
      </c>
      <c r="O23" s="5" t="n"/>
      <c r="P23" s="13">
        <f>IF($A23="","",IFERROR($K23/$I23,0))</f>
        <v/>
      </c>
      <c r="Q23" s="13">
        <f>IF($A23="","",IFERROR(($L23*$O23)/($K23*60),0))</f>
        <v/>
      </c>
      <c r="R23" s="13">
        <f>IF($A23="","",IFERROR($M23/$L23,0))</f>
        <v/>
      </c>
      <c r="S23" s="13">
        <f>IF($A23="","",$P23*$Q23*$R23)</f>
        <v/>
      </c>
      <c r="T23" s="13">
        <f>IF($A23="","",IFERROR(VLOOKUP($F23,'Cadastros'!$A$2:$D$101,4,FALSE),0.85))</f>
        <v/>
      </c>
      <c r="U23" s="14">
        <f>IF($A23="","",IF($S23&gt;=$T23,"Dentro da meta","Abaixo da meta"))</f>
        <v/>
      </c>
      <c r="V23" s="4" t="n"/>
    </row>
    <row r="24">
      <c r="A24" s="2" t="n"/>
      <c r="B24" s="3" t="n"/>
      <c r="C24" s="2" t="n"/>
      <c r="D24" s="4" t="n"/>
      <c r="E24" s="4" t="n"/>
      <c r="F24" s="4" t="n"/>
      <c r="G24" s="4" t="n"/>
      <c r="H24" s="4" t="n"/>
      <c r="I24" s="5" t="n"/>
      <c r="J24" s="5" t="n"/>
      <c r="K24" s="6">
        <f>IF($A24="","",$I24-$J24)</f>
        <v/>
      </c>
      <c r="L24" s="7" t="n"/>
      <c r="M24" s="7" t="n"/>
      <c r="N24" s="8">
        <f>IF($A24="","",$L24-$M24)</f>
        <v/>
      </c>
      <c r="O24" s="5" t="n"/>
      <c r="P24" s="9">
        <f>IF($A24="","",IFERROR($K24/$I24,0))</f>
        <v/>
      </c>
      <c r="Q24" s="9">
        <f>IF($A24="","",IFERROR(($L24*$O24)/($K24*60),0))</f>
        <v/>
      </c>
      <c r="R24" s="9">
        <f>IF($A24="","",IFERROR($M24/$L24,0))</f>
        <v/>
      </c>
      <c r="S24" s="9">
        <f>IF($A24="","",$P24*$Q24*$R24)</f>
        <v/>
      </c>
      <c r="T24" s="9">
        <f>IF($A24="","",IFERROR(VLOOKUP($F24,'Cadastros'!$A$2:$D$101,4,FALSE),0.85))</f>
        <v/>
      </c>
      <c r="U24" s="10">
        <f>IF($A24="","",IF($S24&gt;=$T24,"Dentro da meta","Abaixo da meta"))</f>
        <v/>
      </c>
      <c r="V24" s="4" t="n"/>
    </row>
    <row r="25">
      <c r="A25" s="2" t="n"/>
      <c r="B25" s="3" t="n"/>
      <c r="C25" s="2" t="n"/>
      <c r="D25" s="4" t="n"/>
      <c r="E25" s="4" t="n"/>
      <c r="F25" s="4" t="n"/>
      <c r="G25" s="4" t="n"/>
      <c r="H25" s="4" t="n"/>
      <c r="I25" s="5" t="n"/>
      <c r="J25" s="5" t="n"/>
      <c r="K25" s="11">
        <f>IF($A25="","",$I25-$J25)</f>
        <v/>
      </c>
      <c r="L25" s="7" t="n"/>
      <c r="M25" s="7" t="n"/>
      <c r="N25" s="12">
        <f>IF($A25="","",$L25-$M25)</f>
        <v/>
      </c>
      <c r="O25" s="5" t="n"/>
      <c r="P25" s="13">
        <f>IF($A25="","",IFERROR($K25/$I25,0))</f>
        <v/>
      </c>
      <c r="Q25" s="13">
        <f>IF($A25="","",IFERROR(($L25*$O25)/($K25*60),0))</f>
        <v/>
      </c>
      <c r="R25" s="13">
        <f>IF($A25="","",IFERROR($M25/$L25,0))</f>
        <v/>
      </c>
      <c r="S25" s="13">
        <f>IF($A25="","",$P25*$Q25*$R25)</f>
        <v/>
      </c>
      <c r="T25" s="13">
        <f>IF($A25="","",IFERROR(VLOOKUP($F25,'Cadastros'!$A$2:$D$101,4,FALSE),0.85))</f>
        <v/>
      </c>
      <c r="U25" s="14">
        <f>IF($A25="","",IF($S25&gt;=$T25,"Dentro da meta","Abaixo da meta"))</f>
        <v/>
      </c>
      <c r="V25" s="4" t="n"/>
    </row>
    <row r="26">
      <c r="A26" s="2" t="n"/>
      <c r="B26" s="3" t="n"/>
      <c r="C26" s="2" t="n"/>
      <c r="D26" s="4" t="n"/>
      <c r="E26" s="4" t="n"/>
      <c r="F26" s="4" t="n"/>
      <c r="G26" s="4" t="n"/>
      <c r="H26" s="4" t="n"/>
      <c r="I26" s="5" t="n"/>
      <c r="J26" s="5" t="n"/>
      <c r="K26" s="6">
        <f>IF($A26="","",$I26-$J26)</f>
        <v/>
      </c>
      <c r="L26" s="7" t="n"/>
      <c r="M26" s="7" t="n"/>
      <c r="N26" s="8">
        <f>IF($A26="","",$L26-$M26)</f>
        <v/>
      </c>
      <c r="O26" s="5" t="n"/>
      <c r="P26" s="9">
        <f>IF($A26="","",IFERROR($K26/$I26,0))</f>
        <v/>
      </c>
      <c r="Q26" s="9">
        <f>IF($A26="","",IFERROR(($L26*$O26)/($K26*60),0))</f>
        <v/>
      </c>
      <c r="R26" s="9">
        <f>IF($A26="","",IFERROR($M26/$L26,0))</f>
        <v/>
      </c>
      <c r="S26" s="9">
        <f>IF($A26="","",$P26*$Q26*$R26)</f>
        <v/>
      </c>
      <c r="T26" s="9">
        <f>IF($A26="","",IFERROR(VLOOKUP($F26,'Cadastros'!$A$2:$D$101,4,FALSE),0.85))</f>
        <v/>
      </c>
      <c r="U26" s="10">
        <f>IF($A26="","",IF($S26&gt;=$T26,"Dentro da meta","Abaixo da meta"))</f>
        <v/>
      </c>
      <c r="V26" s="4" t="n"/>
    </row>
    <row r="27">
      <c r="A27" s="2" t="n"/>
      <c r="B27" s="3" t="n"/>
      <c r="C27" s="2" t="n"/>
      <c r="D27" s="4" t="n"/>
      <c r="E27" s="4" t="n"/>
      <c r="F27" s="4" t="n"/>
      <c r="G27" s="4" t="n"/>
      <c r="H27" s="4" t="n"/>
      <c r="I27" s="5" t="n"/>
      <c r="J27" s="5" t="n"/>
      <c r="K27" s="11">
        <f>IF($A27="","",$I27-$J27)</f>
        <v/>
      </c>
      <c r="L27" s="7" t="n"/>
      <c r="M27" s="7" t="n"/>
      <c r="N27" s="12">
        <f>IF($A27="","",$L27-$M27)</f>
        <v/>
      </c>
      <c r="O27" s="5" t="n"/>
      <c r="P27" s="13">
        <f>IF($A27="","",IFERROR($K27/$I27,0))</f>
        <v/>
      </c>
      <c r="Q27" s="13">
        <f>IF($A27="","",IFERROR(($L27*$O27)/($K27*60),0))</f>
        <v/>
      </c>
      <c r="R27" s="13">
        <f>IF($A27="","",IFERROR($M27/$L27,0))</f>
        <v/>
      </c>
      <c r="S27" s="13">
        <f>IF($A27="","",$P27*$Q27*$R27)</f>
        <v/>
      </c>
      <c r="T27" s="13">
        <f>IF($A27="","",IFERROR(VLOOKUP($F27,'Cadastros'!$A$2:$D$101,4,FALSE),0.85))</f>
        <v/>
      </c>
      <c r="U27" s="14">
        <f>IF($A27="","",IF($S27&gt;=$T27,"Dentro da meta","Abaixo da meta"))</f>
        <v/>
      </c>
      <c r="V27" s="4" t="n"/>
    </row>
    <row r="28">
      <c r="A28" s="2" t="n"/>
      <c r="B28" s="3" t="n"/>
      <c r="C28" s="2" t="n"/>
      <c r="D28" s="4" t="n"/>
      <c r="E28" s="4" t="n"/>
      <c r="F28" s="4" t="n"/>
      <c r="G28" s="4" t="n"/>
      <c r="H28" s="4" t="n"/>
      <c r="I28" s="5" t="n"/>
      <c r="J28" s="5" t="n"/>
      <c r="K28" s="6">
        <f>IF($A28="","",$I28-$J28)</f>
        <v/>
      </c>
      <c r="L28" s="7" t="n"/>
      <c r="M28" s="7" t="n"/>
      <c r="N28" s="8">
        <f>IF($A28="","",$L28-$M28)</f>
        <v/>
      </c>
      <c r="O28" s="5" t="n"/>
      <c r="P28" s="9">
        <f>IF($A28="","",IFERROR($K28/$I28,0))</f>
        <v/>
      </c>
      <c r="Q28" s="9">
        <f>IF($A28="","",IFERROR(($L28*$O28)/($K28*60),0))</f>
        <v/>
      </c>
      <c r="R28" s="9">
        <f>IF($A28="","",IFERROR($M28/$L28,0))</f>
        <v/>
      </c>
      <c r="S28" s="9">
        <f>IF($A28="","",$P28*$Q28*$R28)</f>
        <v/>
      </c>
      <c r="T28" s="9">
        <f>IF($A28="","",IFERROR(VLOOKUP($F28,'Cadastros'!$A$2:$D$101,4,FALSE),0.85))</f>
        <v/>
      </c>
      <c r="U28" s="10">
        <f>IF($A28="","",IF($S28&gt;=$T28,"Dentro da meta","Abaixo da meta"))</f>
        <v/>
      </c>
      <c r="V28" s="4" t="n"/>
    </row>
    <row r="29">
      <c r="A29" s="2" t="n"/>
      <c r="B29" s="3" t="n"/>
      <c r="C29" s="2" t="n"/>
      <c r="D29" s="4" t="n"/>
      <c r="E29" s="4" t="n"/>
      <c r="F29" s="4" t="n"/>
      <c r="G29" s="4" t="n"/>
      <c r="H29" s="4" t="n"/>
      <c r="I29" s="5" t="n"/>
      <c r="J29" s="5" t="n"/>
      <c r="K29" s="11">
        <f>IF($A29="","",$I29-$J29)</f>
        <v/>
      </c>
      <c r="L29" s="7" t="n"/>
      <c r="M29" s="7" t="n"/>
      <c r="N29" s="12">
        <f>IF($A29="","",$L29-$M29)</f>
        <v/>
      </c>
      <c r="O29" s="5" t="n"/>
      <c r="P29" s="13">
        <f>IF($A29="","",IFERROR($K29/$I29,0))</f>
        <v/>
      </c>
      <c r="Q29" s="13">
        <f>IF($A29="","",IFERROR(($L29*$O29)/($K29*60),0))</f>
        <v/>
      </c>
      <c r="R29" s="13">
        <f>IF($A29="","",IFERROR($M29/$L29,0))</f>
        <v/>
      </c>
      <c r="S29" s="13">
        <f>IF($A29="","",$P29*$Q29*$R29)</f>
        <v/>
      </c>
      <c r="T29" s="13">
        <f>IF($A29="","",IFERROR(VLOOKUP($F29,'Cadastros'!$A$2:$D$101,4,FALSE),0.85))</f>
        <v/>
      </c>
      <c r="U29" s="14">
        <f>IF($A29="","",IF($S29&gt;=$T29,"Dentro da meta","Abaixo da meta"))</f>
        <v/>
      </c>
      <c r="V29" s="4" t="n"/>
    </row>
    <row r="30">
      <c r="A30" s="2" t="n"/>
      <c r="B30" s="3" t="n"/>
      <c r="C30" s="2" t="n"/>
      <c r="D30" s="4" t="n"/>
      <c r="E30" s="4" t="n"/>
      <c r="F30" s="4" t="n"/>
      <c r="G30" s="4" t="n"/>
      <c r="H30" s="4" t="n"/>
      <c r="I30" s="5" t="n"/>
      <c r="J30" s="5" t="n"/>
      <c r="K30" s="6">
        <f>IF($A30="","",$I30-$J30)</f>
        <v/>
      </c>
      <c r="L30" s="7" t="n"/>
      <c r="M30" s="7" t="n"/>
      <c r="N30" s="8">
        <f>IF($A30="","",$L30-$M30)</f>
        <v/>
      </c>
      <c r="O30" s="5" t="n"/>
      <c r="P30" s="9">
        <f>IF($A30="","",IFERROR($K30/$I30,0))</f>
        <v/>
      </c>
      <c r="Q30" s="9">
        <f>IF($A30="","",IFERROR(($L30*$O30)/($K30*60),0))</f>
        <v/>
      </c>
      <c r="R30" s="9">
        <f>IF($A30="","",IFERROR($M30/$L30,0))</f>
        <v/>
      </c>
      <c r="S30" s="9">
        <f>IF($A30="","",$P30*$Q30*$R30)</f>
        <v/>
      </c>
      <c r="T30" s="9">
        <f>IF($A30="","",IFERROR(VLOOKUP($F30,'Cadastros'!$A$2:$D$101,4,FALSE),0.85))</f>
        <v/>
      </c>
      <c r="U30" s="10">
        <f>IF($A30="","",IF($S30&gt;=$T30,"Dentro da meta","Abaixo da meta"))</f>
        <v/>
      </c>
      <c r="V30" s="4" t="n"/>
    </row>
    <row r="31">
      <c r="A31" s="2" t="n"/>
      <c r="B31" s="3" t="n"/>
      <c r="C31" s="2" t="n"/>
      <c r="D31" s="4" t="n"/>
      <c r="E31" s="4" t="n"/>
      <c r="F31" s="4" t="n"/>
      <c r="G31" s="4" t="n"/>
      <c r="H31" s="4" t="n"/>
      <c r="I31" s="5" t="n"/>
      <c r="J31" s="5" t="n"/>
      <c r="K31" s="11">
        <f>IF($A31="","",$I31-$J31)</f>
        <v/>
      </c>
      <c r="L31" s="7" t="n"/>
      <c r="M31" s="7" t="n"/>
      <c r="N31" s="12">
        <f>IF($A31="","",$L31-$M31)</f>
        <v/>
      </c>
      <c r="O31" s="5" t="n"/>
      <c r="P31" s="13">
        <f>IF($A31="","",IFERROR($K31/$I31,0))</f>
        <v/>
      </c>
      <c r="Q31" s="13">
        <f>IF($A31="","",IFERROR(($L31*$O31)/($K31*60),0))</f>
        <v/>
      </c>
      <c r="R31" s="13">
        <f>IF($A31="","",IFERROR($M31/$L31,0))</f>
        <v/>
      </c>
      <c r="S31" s="13">
        <f>IF($A31="","",$P31*$Q31*$R31)</f>
        <v/>
      </c>
      <c r="T31" s="13">
        <f>IF($A31="","",IFERROR(VLOOKUP($F31,'Cadastros'!$A$2:$D$101,4,FALSE),0.85))</f>
        <v/>
      </c>
      <c r="U31" s="14">
        <f>IF($A31="","",IF($S31&gt;=$T31,"Dentro da meta","Abaixo da meta"))</f>
        <v/>
      </c>
      <c r="V31" s="4" t="n"/>
    </row>
    <row r="32">
      <c r="A32" s="2" t="n"/>
      <c r="B32" s="3" t="n"/>
      <c r="C32" s="2" t="n"/>
      <c r="D32" s="4" t="n"/>
      <c r="E32" s="4" t="n"/>
      <c r="F32" s="4" t="n"/>
      <c r="G32" s="4" t="n"/>
      <c r="H32" s="4" t="n"/>
      <c r="I32" s="5" t="n"/>
      <c r="J32" s="5" t="n"/>
      <c r="K32" s="6">
        <f>IF($A32="","",$I32-$J32)</f>
        <v/>
      </c>
      <c r="L32" s="7" t="n"/>
      <c r="M32" s="7" t="n"/>
      <c r="N32" s="8">
        <f>IF($A32="","",$L32-$M32)</f>
        <v/>
      </c>
      <c r="O32" s="5" t="n"/>
      <c r="P32" s="9">
        <f>IF($A32="","",IFERROR($K32/$I32,0))</f>
        <v/>
      </c>
      <c r="Q32" s="9">
        <f>IF($A32="","",IFERROR(($L32*$O32)/($K32*60),0))</f>
        <v/>
      </c>
      <c r="R32" s="9">
        <f>IF($A32="","",IFERROR($M32/$L32,0))</f>
        <v/>
      </c>
      <c r="S32" s="9">
        <f>IF($A32="","",$P32*$Q32*$R32)</f>
        <v/>
      </c>
      <c r="T32" s="9">
        <f>IF($A32="","",IFERROR(VLOOKUP($F32,'Cadastros'!$A$2:$D$101,4,FALSE),0.85))</f>
        <v/>
      </c>
      <c r="U32" s="10">
        <f>IF($A32="","",IF($S32&gt;=$T32,"Dentro da meta","Abaixo da meta"))</f>
        <v/>
      </c>
      <c r="V32" s="4" t="n"/>
    </row>
    <row r="33">
      <c r="A33" s="2" t="n"/>
      <c r="B33" s="3" t="n"/>
      <c r="C33" s="2" t="n"/>
      <c r="D33" s="4" t="n"/>
      <c r="E33" s="4" t="n"/>
      <c r="F33" s="4" t="n"/>
      <c r="G33" s="4" t="n"/>
      <c r="H33" s="4" t="n"/>
      <c r="I33" s="5" t="n"/>
      <c r="J33" s="5" t="n"/>
      <c r="K33" s="11">
        <f>IF($A33="","",$I33-$J33)</f>
        <v/>
      </c>
      <c r="L33" s="7" t="n"/>
      <c r="M33" s="7" t="n"/>
      <c r="N33" s="12">
        <f>IF($A33="","",$L33-$M33)</f>
        <v/>
      </c>
      <c r="O33" s="5" t="n"/>
      <c r="P33" s="13">
        <f>IF($A33="","",IFERROR($K33/$I33,0))</f>
        <v/>
      </c>
      <c r="Q33" s="13">
        <f>IF($A33="","",IFERROR(($L33*$O33)/($K33*60),0))</f>
        <v/>
      </c>
      <c r="R33" s="13">
        <f>IF($A33="","",IFERROR($M33/$L33,0))</f>
        <v/>
      </c>
      <c r="S33" s="13">
        <f>IF($A33="","",$P33*$Q33*$R33)</f>
        <v/>
      </c>
      <c r="T33" s="13">
        <f>IF($A33="","",IFERROR(VLOOKUP($F33,'Cadastros'!$A$2:$D$101,4,FALSE),0.85))</f>
        <v/>
      </c>
      <c r="U33" s="14">
        <f>IF($A33="","",IF($S33&gt;=$T33,"Dentro da meta","Abaixo da meta"))</f>
        <v/>
      </c>
      <c r="V33" s="4" t="n"/>
    </row>
    <row r="34">
      <c r="A34" s="2" t="n"/>
      <c r="B34" s="3" t="n"/>
      <c r="C34" s="2" t="n"/>
      <c r="D34" s="4" t="n"/>
      <c r="E34" s="4" t="n"/>
      <c r="F34" s="4" t="n"/>
      <c r="G34" s="4" t="n"/>
      <c r="H34" s="4" t="n"/>
      <c r="I34" s="5" t="n"/>
      <c r="J34" s="5" t="n"/>
      <c r="K34" s="6">
        <f>IF($A34="","",$I34-$J34)</f>
        <v/>
      </c>
      <c r="L34" s="7" t="n"/>
      <c r="M34" s="7" t="n"/>
      <c r="N34" s="8">
        <f>IF($A34="","",$L34-$M34)</f>
        <v/>
      </c>
      <c r="O34" s="5" t="n"/>
      <c r="P34" s="9">
        <f>IF($A34="","",IFERROR($K34/$I34,0))</f>
        <v/>
      </c>
      <c r="Q34" s="9">
        <f>IF($A34="","",IFERROR(($L34*$O34)/($K34*60),0))</f>
        <v/>
      </c>
      <c r="R34" s="9">
        <f>IF($A34="","",IFERROR($M34/$L34,0))</f>
        <v/>
      </c>
      <c r="S34" s="9">
        <f>IF($A34="","",$P34*$Q34*$R34)</f>
        <v/>
      </c>
      <c r="T34" s="9">
        <f>IF($A34="","",IFERROR(VLOOKUP($F34,'Cadastros'!$A$2:$D$101,4,FALSE),0.85))</f>
        <v/>
      </c>
      <c r="U34" s="10">
        <f>IF($A34="","",IF($S34&gt;=$T34,"Dentro da meta","Abaixo da meta"))</f>
        <v/>
      </c>
      <c r="V34" s="4" t="n"/>
    </row>
    <row r="35">
      <c r="A35" s="2" t="n"/>
      <c r="B35" s="3" t="n"/>
      <c r="C35" s="2" t="n"/>
      <c r="D35" s="4" t="n"/>
      <c r="E35" s="4" t="n"/>
      <c r="F35" s="4" t="n"/>
      <c r="G35" s="4" t="n"/>
      <c r="H35" s="4" t="n"/>
      <c r="I35" s="5" t="n"/>
      <c r="J35" s="5" t="n"/>
      <c r="K35" s="11">
        <f>IF($A35="","",$I35-$J35)</f>
        <v/>
      </c>
      <c r="L35" s="7" t="n"/>
      <c r="M35" s="7" t="n"/>
      <c r="N35" s="12">
        <f>IF($A35="","",$L35-$M35)</f>
        <v/>
      </c>
      <c r="O35" s="5" t="n"/>
      <c r="P35" s="13">
        <f>IF($A35="","",IFERROR($K35/$I35,0))</f>
        <v/>
      </c>
      <c r="Q35" s="13">
        <f>IF($A35="","",IFERROR(($L35*$O35)/($K35*60),0))</f>
        <v/>
      </c>
      <c r="R35" s="13">
        <f>IF($A35="","",IFERROR($M35/$L35,0))</f>
        <v/>
      </c>
      <c r="S35" s="13">
        <f>IF($A35="","",$P35*$Q35*$R35)</f>
        <v/>
      </c>
      <c r="T35" s="13">
        <f>IF($A35="","",IFERROR(VLOOKUP($F35,'Cadastros'!$A$2:$D$101,4,FALSE),0.85))</f>
        <v/>
      </c>
      <c r="U35" s="14">
        <f>IF($A35="","",IF($S35&gt;=$T35,"Dentro da meta","Abaixo da meta"))</f>
        <v/>
      </c>
      <c r="V35" s="4" t="n"/>
    </row>
    <row r="36">
      <c r="A36" s="2" t="n"/>
      <c r="B36" s="3" t="n"/>
      <c r="C36" s="2" t="n"/>
      <c r="D36" s="4" t="n"/>
      <c r="E36" s="4" t="n"/>
      <c r="F36" s="4" t="n"/>
      <c r="G36" s="4" t="n"/>
      <c r="H36" s="4" t="n"/>
      <c r="I36" s="5" t="n"/>
      <c r="J36" s="5" t="n"/>
      <c r="K36" s="6">
        <f>IF($A36="","",$I36-$J36)</f>
        <v/>
      </c>
      <c r="L36" s="7" t="n"/>
      <c r="M36" s="7" t="n"/>
      <c r="N36" s="8">
        <f>IF($A36="","",$L36-$M36)</f>
        <v/>
      </c>
      <c r="O36" s="5" t="n"/>
      <c r="P36" s="9">
        <f>IF($A36="","",IFERROR($K36/$I36,0))</f>
        <v/>
      </c>
      <c r="Q36" s="9">
        <f>IF($A36="","",IFERROR(($L36*$O36)/($K36*60),0))</f>
        <v/>
      </c>
      <c r="R36" s="9">
        <f>IF($A36="","",IFERROR($M36/$L36,0))</f>
        <v/>
      </c>
      <c r="S36" s="9">
        <f>IF($A36="","",$P36*$Q36*$R36)</f>
        <v/>
      </c>
      <c r="T36" s="9">
        <f>IF($A36="","",IFERROR(VLOOKUP($F36,'Cadastros'!$A$2:$D$101,4,FALSE),0.85))</f>
        <v/>
      </c>
      <c r="U36" s="10">
        <f>IF($A36="","",IF($S36&gt;=$T36,"Dentro da meta","Abaixo da meta"))</f>
        <v/>
      </c>
      <c r="V36" s="4" t="n"/>
    </row>
    <row r="37">
      <c r="A37" s="2" t="n"/>
      <c r="B37" s="3" t="n"/>
      <c r="C37" s="2" t="n"/>
      <c r="D37" s="4" t="n"/>
      <c r="E37" s="4" t="n"/>
      <c r="F37" s="4" t="n"/>
      <c r="G37" s="4" t="n"/>
      <c r="H37" s="4" t="n"/>
      <c r="I37" s="5" t="n"/>
      <c r="J37" s="5" t="n"/>
      <c r="K37" s="11">
        <f>IF($A37="","",$I37-$J37)</f>
        <v/>
      </c>
      <c r="L37" s="7" t="n"/>
      <c r="M37" s="7" t="n"/>
      <c r="N37" s="12">
        <f>IF($A37="","",$L37-$M37)</f>
        <v/>
      </c>
      <c r="O37" s="5" t="n"/>
      <c r="P37" s="13">
        <f>IF($A37="","",IFERROR($K37/$I37,0))</f>
        <v/>
      </c>
      <c r="Q37" s="13">
        <f>IF($A37="","",IFERROR(($L37*$O37)/($K37*60),0))</f>
        <v/>
      </c>
      <c r="R37" s="13">
        <f>IF($A37="","",IFERROR($M37/$L37,0))</f>
        <v/>
      </c>
      <c r="S37" s="13">
        <f>IF($A37="","",$P37*$Q37*$R37)</f>
        <v/>
      </c>
      <c r="T37" s="13">
        <f>IF($A37="","",IFERROR(VLOOKUP($F37,'Cadastros'!$A$2:$D$101,4,FALSE),0.85))</f>
        <v/>
      </c>
      <c r="U37" s="14">
        <f>IF($A37="","",IF($S37&gt;=$T37,"Dentro da meta","Abaixo da meta"))</f>
        <v/>
      </c>
      <c r="V37" s="4" t="n"/>
    </row>
    <row r="38">
      <c r="A38" s="2" t="n"/>
      <c r="B38" s="3" t="n"/>
      <c r="C38" s="2" t="n"/>
      <c r="D38" s="4" t="n"/>
      <c r="E38" s="4" t="n"/>
      <c r="F38" s="4" t="n"/>
      <c r="G38" s="4" t="n"/>
      <c r="H38" s="4" t="n"/>
      <c r="I38" s="5" t="n"/>
      <c r="J38" s="5" t="n"/>
      <c r="K38" s="6">
        <f>IF($A38="","",$I38-$J38)</f>
        <v/>
      </c>
      <c r="L38" s="7" t="n"/>
      <c r="M38" s="7" t="n"/>
      <c r="N38" s="8">
        <f>IF($A38="","",$L38-$M38)</f>
        <v/>
      </c>
      <c r="O38" s="5" t="n"/>
      <c r="P38" s="9">
        <f>IF($A38="","",IFERROR($K38/$I38,0))</f>
        <v/>
      </c>
      <c r="Q38" s="9">
        <f>IF($A38="","",IFERROR(($L38*$O38)/($K38*60),0))</f>
        <v/>
      </c>
      <c r="R38" s="9">
        <f>IF($A38="","",IFERROR($M38/$L38,0))</f>
        <v/>
      </c>
      <c r="S38" s="9">
        <f>IF($A38="","",$P38*$Q38*$R38)</f>
        <v/>
      </c>
      <c r="T38" s="9">
        <f>IF($A38="","",IFERROR(VLOOKUP($F38,'Cadastros'!$A$2:$D$101,4,FALSE),0.85))</f>
        <v/>
      </c>
      <c r="U38" s="10">
        <f>IF($A38="","",IF($S38&gt;=$T38,"Dentro da meta","Abaixo da meta"))</f>
        <v/>
      </c>
      <c r="V38" s="4" t="n"/>
    </row>
    <row r="39">
      <c r="A39" s="2" t="n"/>
      <c r="B39" s="3" t="n"/>
      <c r="C39" s="2" t="n"/>
      <c r="D39" s="4" t="n"/>
      <c r="E39" s="4" t="n"/>
      <c r="F39" s="4" t="n"/>
      <c r="G39" s="4" t="n"/>
      <c r="H39" s="4" t="n"/>
      <c r="I39" s="5" t="n"/>
      <c r="J39" s="5" t="n"/>
      <c r="K39" s="11">
        <f>IF($A39="","",$I39-$J39)</f>
        <v/>
      </c>
      <c r="L39" s="7" t="n"/>
      <c r="M39" s="7" t="n"/>
      <c r="N39" s="12">
        <f>IF($A39="","",$L39-$M39)</f>
        <v/>
      </c>
      <c r="O39" s="5" t="n"/>
      <c r="P39" s="13">
        <f>IF($A39="","",IFERROR($K39/$I39,0))</f>
        <v/>
      </c>
      <c r="Q39" s="13">
        <f>IF($A39="","",IFERROR(($L39*$O39)/($K39*60),0))</f>
        <v/>
      </c>
      <c r="R39" s="13">
        <f>IF($A39="","",IFERROR($M39/$L39,0))</f>
        <v/>
      </c>
      <c r="S39" s="13">
        <f>IF($A39="","",$P39*$Q39*$R39)</f>
        <v/>
      </c>
      <c r="T39" s="13">
        <f>IF($A39="","",IFERROR(VLOOKUP($F39,'Cadastros'!$A$2:$D$101,4,FALSE),0.85))</f>
        <v/>
      </c>
      <c r="U39" s="14">
        <f>IF($A39="","",IF($S39&gt;=$T39,"Dentro da meta","Abaixo da meta"))</f>
        <v/>
      </c>
      <c r="V39" s="4" t="n"/>
    </row>
    <row r="40">
      <c r="A40" s="2" t="n"/>
      <c r="B40" s="3" t="n"/>
      <c r="C40" s="2" t="n"/>
      <c r="D40" s="4" t="n"/>
      <c r="E40" s="4" t="n"/>
      <c r="F40" s="4" t="n"/>
      <c r="G40" s="4" t="n"/>
      <c r="H40" s="4" t="n"/>
      <c r="I40" s="5" t="n"/>
      <c r="J40" s="5" t="n"/>
      <c r="K40" s="6">
        <f>IF($A40="","",$I40-$J40)</f>
        <v/>
      </c>
      <c r="L40" s="7" t="n"/>
      <c r="M40" s="7" t="n"/>
      <c r="N40" s="8">
        <f>IF($A40="","",$L40-$M40)</f>
        <v/>
      </c>
      <c r="O40" s="5" t="n"/>
      <c r="P40" s="9">
        <f>IF($A40="","",IFERROR($K40/$I40,0))</f>
        <v/>
      </c>
      <c r="Q40" s="9">
        <f>IF($A40="","",IFERROR(($L40*$O40)/($K40*60),0))</f>
        <v/>
      </c>
      <c r="R40" s="9">
        <f>IF($A40="","",IFERROR($M40/$L40,0))</f>
        <v/>
      </c>
      <c r="S40" s="9">
        <f>IF($A40="","",$P40*$Q40*$R40)</f>
        <v/>
      </c>
      <c r="T40" s="9">
        <f>IF($A40="","",IFERROR(VLOOKUP($F40,'Cadastros'!$A$2:$D$101,4,FALSE),0.85))</f>
        <v/>
      </c>
      <c r="U40" s="10">
        <f>IF($A40="","",IF($S40&gt;=$T40,"Dentro da meta","Abaixo da meta"))</f>
        <v/>
      </c>
      <c r="V40" s="4" t="n"/>
    </row>
    <row r="41">
      <c r="A41" s="2" t="n"/>
      <c r="B41" s="3" t="n"/>
      <c r="C41" s="2" t="n"/>
      <c r="D41" s="4" t="n"/>
      <c r="E41" s="4" t="n"/>
      <c r="F41" s="4" t="n"/>
      <c r="G41" s="4" t="n"/>
      <c r="H41" s="4" t="n"/>
      <c r="I41" s="5" t="n"/>
      <c r="J41" s="5" t="n"/>
      <c r="K41" s="11">
        <f>IF($A41="","",$I41-$J41)</f>
        <v/>
      </c>
      <c r="L41" s="7" t="n"/>
      <c r="M41" s="7" t="n"/>
      <c r="N41" s="12">
        <f>IF($A41="","",$L41-$M41)</f>
        <v/>
      </c>
      <c r="O41" s="5" t="n"/>
      <c r="P41" s="13">
        <f>IF($A41="","",IFERROR($K41/$I41,0))</f>
        <v/>
      </c>
      <c r="Q41" s="13">
        <f>IF($A41="","",IFERROR(($L41*$O41)/($K41*60),0))</f>
        <v/>
      </c>
      <c r="R41" s="13">
        <f>IF($A41="","",IFERROR($M41/$L41,0))</f>
        <v/>
      </c>
      <c r="S41" s="13">
        <f>IF($A41="","",$P41*$Q41*$R41)</f>
        <v/>
      </c>
      <c r="T41" s="13">
        <f>IF($A41="","",IFERROR(VLOOKUP($F41,'Cadastros'!$A$2:$D$101,4,FALSE),0.85))</f>
        <v/>
      </c>
      <c r="U41" s="14">
        <f>IF($A41="","",IF($S41&gt;=$T41,"Dentro da meta","Abaixo da meta"))</f>
        <v/>
      </c>
      <c r="V41" s="4" t="n"/>
    </row>
    <row r="42">
      <c r="A42" s="2" t="n"/>
      <c r="B42" s="3" t="n"/>
      <c r="C42" s="2" t="n"/>
      <c r="D42" s="4" t="n"/>
      <c r="E42" s="4" t="n"/>
      <c r="F42" s="4" t="n"/>
      <c r="G42" s="4" t="n"/>
      <c r="H42" s="4" t="n"/>
      <c r="I42" s="5" t="n"/>
      <c r="J42" s="5" t="n"/>
      <c r="K42" s="6">
        <f>IF($A42="","",$I42-$J42)</f>
        <v/>
      </c>
      <c r="L42" s="7" t="n"/>
      <c r="M42" s="7" t="n"/>
      <c r="N42" s="8">
        <f>IF($A42="","",$L42-$M42)</f>
        <v/>
      </c>
      <c r="O42" s="5" t="n"/>
      <c r="P42" s="9">
        <f>IF($A42="","",IFERROR($K42/$I42,0))</f>
        <v/>
      </c>
      <c r="Q42" s="9">
        <f>IF($A42="","",IFERROR(($L42*$O42)/($K42*60),0))</f>
        <v/>
      </c>
      <c r="R42" s="9">
        <f>IF($A42="","",IFERROR($M42/$L42,0))</f>
        <v/>
      </c>
      <c r="S42" s="9">
        <f>IF($A42="","",$P42*$Q42*$R42)</f>
        <v/>
      </c>
      <c r="T42" s="9">
        <f>IF($A42="","",IFERROR(VLOOKUP($F42,'Cadastros'!$A$2:$D$101,4,FALSE),0.85))</f>
        <v/>
      </c>
      <c r="U42" s="10">
        <f>IF($A42="","",IF($S42&gt;=$T42,"Dentro da meta","Abaixo da meta"))</f>
        <v/>
      </c>
      <c r="V42" s="4" t="n"/>
    </row>
    <row r="43">
      <c r="A43" s="2" t="n"/>
      <c r="B43" s="3" t="n"/>
      <c r="C43" s="2" t="n"/>
      <c r="D43" s="4" t="n"/>
      <c r="E43" s="4" t="n"/>
      <c r="F43" s="4" t="n"/>
      <c r="G43" s="4" t="n"/>
      <c r="H43" s="4" t="n"/>
      <c r="I43" s="5" t="n"/>
      <c r="J43" s="5" t="n"/>
      <c r="K43" s="11">
        <f>IF($A43="","",$I43-$J43)</f>
        <v/>
      </c>
      <c r="L43" s="7" t="n"/>
      <c r="M43" s="7" t="n"/>
      <c r="N43" s="12">
        <f>IF($A43="","",$L43-$M43)</f>
        <v/>
      </c>
      <c r="O43" s="5" t="n"/>
      <c r="P43" s="13">
        <f>IF($A43="","",IFERROR($K43/$I43,0))</f>
        <v/>
      </c>
      <c r="Q43" s="13">
        <f>IF($A43="","",IFERROR(($L43*$O43)/($K43*60),0))</f>
        <v/>
      </c>
      <c r="R43" s="13">
        <f>IF($A43="","",IFERROR($M43/$L43,0))</f>
        <v/>
      </c>
      <c r="S43" s="13">
        <f>IF($A43="","",$P43*$Q43*$R43)</f>
        <v/>
      </c>
      <c r="T43" s="13">
        <f>IF($A43="","",IFERROR(VLOOKUP($F43,'Cadastros'!$A$2:$D$101,4,FALSE),0.85))</f>
        <v/>
      </c>
      <c r="U43" s="14">
        <f>IF($A43="","",IF($S43&gt;=$T43,"Dentro da meta","Abaixo da meta"))</f>
        <v/>
      </c>
      <c r="V43" s="4" t="n"/>
    </row>
    <row r="44">
      <c r="A44" s="2" t="n"/>
      <c r="B44" s="3" t="n"/>
      <c r="C44" s="2" t="n"/>
      <c r="D44" s="4" t="n"/>
      <c r="E44" s="4" t="n"/>
      <c r="F44" s="4" t="n"/>
      <c r="G44" s="4" t="n"/>
      <c r="H44" s="4" t="n"/>
      <c r="I44" s="5" t="n"/>
      <c r="J44" s="5" t="n"/>
      <c r="K44" s="6">
        <f>IF($A44="","",$I44-$J44)</f>
        <v/>
      </c>
      <c r="L44" s="7" t="n"/>
      <c r="M44" s="7" t="n"/>
      <c r="N44" s="8">
        <f>IF($A44="","",$L44-$M44)</f>
        <v/>
      </c>
      <c r="O44" s="5" t="n"/>
      <c r="P44" s="9">
        <f>IF($A44="","",IFERROR($K44/$I44,0))</f>
        <v/>
      </c>
      <c r="Q44" s="9">
        <f>IF($A44="","",IFERROR(($L44*$O44)/($K44*60),0))</f>
        <v/>
      </c>
      <c r="R44" s="9">
        <f>IF($A44="","",IFERROR($M44/$L44,0))</f>
        <v/>
      </c>
      <c r="S44" s="9">
        <f>IF($A44="","",$P44*$Q44*$R44)</f>
        <v/>
      </c>
      <c r="T44" s="9">
        <f>IF($A44="","",IFERROR(VLOOKUP($F44,'Cadastros'!$A$2:$D$101,4,FALSE),0.85))</f>
        <v/>
      </c>
      <c r="U44" s="10">
        <f>IF($A44="","",IF($S44&gt;=$T44,"Dentro da meta","Abaixo da meta"))</f>
        <v/>
      </c>
      <c r="V44" s="4" t="n"/>
    </row>
    <row r="45">
      <c r="A45" s="2" t="n"/>
      <c r="B45" s="3" t="n"/>
      <c r="C45" s="2" t="n"/>
      <c r="D45" s="4" t="n"/>
      <c r="E45" s="4" t="n"/>
      <c r="F45" s="4" t="n"/>
      <c r="G45" s="4" t="n"/>
      <c r="H45" s="4" t="n"/>
      <c r="I45" s="5" t="n"/>
      <c r="J45" s="5" t="n"/>
      <c r="K45" s="11">
        <f>IF($A45="","",$I45-$J45)</f>
        <v/>
      </c>
      <c r="L45" s="7" t="n"/>
      <c r="M45" s="7" t="n"/>
      <c r="N45" s="12">
        <f>IF($A45="","",$L45-$M45)</f>
        <v/>
      </c>
      <c r="O45" s="5" t="n"/>
      <c r="P45" s="13">
        <f>IF($A45="","",IFERROR($K45/$I45,0))</f>
        <v/>
      </c>
      <c r="Q45" s="13">
        <f>IF($A45="","",IFERROR(($L45*$O45)/($K45*60),0))</f>
        <v/>
      </c>
      <c r="R45" s="13">
        <f>IF($A45="","",IFERROR($M45/$L45,0))</f>
        <v/>
      </c>
      <c r="S45" s="13">
        <f>IF($A45="","",$P45*$Q45*$R45)</f>
        <v/>
      </c>
      <c r="T45" s="13">
        <f>IF($A45="","",IFERROR(VLOOKUP($F45,'Cadastros'!$A$2:$D$101,4,FALSE),0.85))</f>
        <v/>
      </c>
      <c r="U45" s="14">
        <f>IF($A45="","",IF($S45&gt;=$T45,"Dentro da meta","Abaixo da meta"))</f>
        <v/>
      </c>
      <c r="V45" s="4" t="n"/>
    </row>
    <row r="46">
      <c r="A46" s="2" t="n"/>
      <c r="B46" s="3" t="n"/>
      <c r="C46" s="2" t="n"/>
      <c r="D46" s="4" t="n"/>
      <c r="E46" s="4" t="n"/>
      <c r="F46" s="4" t="n"/>
      <c r="G46" s="4" t="n"/>
      <c r="H46" s="4" t="n"/>
      <c r="I46" s="5" t="n"/>
      <c r="J46" s="5" t="n"/>
      <c r="K46" s="6">
        <f>IF($A46="","",$I46-$J46)</f>
        <v/>
      </c>
      <c r="L46" s="7" t="n"/>
      <c r="M46" s="7" t="n"/>
      <c r="N46" s="8">
        <f>IF($A46="","",$L46-$M46)</f>
        <v/>
      </c>
      <c r="O46" s="5" t="n"/>
      <c r="P46" s="9">
        <f>IF($A46="","",IFERROR($K46/$I46,0))</f>
        <v/>
      </c>
      <c r="Q46" s="9">
        <f>IF($A46="","",IFERROR(($L46*$O46)/($K46*60),0))</f>
        <v/>
      </c>
      <c r="R46" s="9">
        <f>IF($A46="","",IFERROR($M46/$L46,0))</f>
        <v/>
      </c>
      <c r="S46" s="9">
        <f>IF($A46="","",$P46*$Q46*$R46)</f>
        <v/>
      </c>
      <c r="T46" s="9">
        <f>IF($A46="","",IFERROR(VLOOKUP($F46,'Cadastros'!$A$2:$D$101,4,FALSE),0.85))</f>
        <v/>
      </c>
      <c r="U46" s="10">
        <f>IF($A46="","",IF($S46&gt;=$T46,"Dentro da meta","Abaixo da meta"))</f>
        <v/>
      </c>
      <c r="V46" s="4" t="n"/>
    </row>
    <row r="47">
      <c r="A47" s="2" t="n"/>
      <c r="B47" s="3" t="n"/>
      <c r="C47" s="2" t="n"/>
      <c r="D47" s="4" t="n"/>
      <c r="E47" s="4" t="n"/>
      <c r="F47" s="4" t="n"/>
      <c r="G47" s="4" t="n"/>
      <c r="H47" s="4" t="n"/>
      <c r="I47" s="5" t="n"/>
      <c r="J47" s="5" t="n"/>
      <c r="K47" s="11">
        <f>IF($A47="","",$I47-$J47)</f>
        <v/>
      </c>
      <c r="L47" s="7" t="n"/>
      <c r="M47" s="7" t="n"/>
      <c r="N47" s="12">
        <f>IF($A47="","",$L47-$M47)</f>
        <v/>
      </c>
      <c r="O47" s="5" t="n"/>
      <c r="P47" s="13">
        <f>IF($A47="","",IFERROR($K47/$I47,0))</f>
        <v/>
      </c>
      <c r="Q47" s="13">
        <f>IF($A47="","",IFERROR(($L47*$O47)/($K47*60),0))</f>
        <v/>
      </c>
      <c r="R47" s="13">
        <f>IF($A47="","",IFERROR($M47/$L47,0))</f>
        <v/>
      </c>
      <c r="S47" s="13">
        <f>IF($A47="","",$P47*$Q47*$R47)</f>
        <v/>
      </c>
      <c r="T47" s="13">
        <f>IF($A47="","",IFERROR(VLOOKUP($F47,'Cadastros'!$A$2:$D$101,4,FALSE),0.85))</f>
        <v/>
      </c>
      <c r="U47" s="14">
        <f>IF($A47="","",IF($S47&gt;=$T47,"Dentro da meta","Abaixo da meta"))</f>
        <v/>
      </c>
      <c r="V47" s="4" t="n"/>
    </row>
    <row r="48">
      <c r="A48" s="2" t="n"/>
      <c r="B48" s="3" t="n"/>
      <c r="C48" s="2" t="n"/>
      <c r="D48" s="4" t="n"/>
      <c r="E48" s="4" t="n"/>
      <c r="F48" s="4" t="n"/>
      <c r="G48" s="4" t="n"/>
      <c r="H48" s="4" t="n"/>
      <c r="I48" s="5" t="n"/>
      <c r="J48" s="5" t="n"/>
      <c r="K48" s="6">
        <f>IF($A48="","",$I48-$J48)</f>
        <v/>
      </c>
      <c r="L48" s="7" t="n"/>
      <c r="M48" s="7" t="n"/>
      <c r="N48" s="8">
        <f>IF($A48="","",$L48-$M48)</f>
        <v/>
      </c>
      <c r="O48" s="5" t="n"/>
      <c r="P48" s="9">
        <f>IF($A48="","",IFERROR($K48/$I48,0))</f>
        <v/>
      </c>
      <c r="Q48" s="9">
        <f>IF($A48="","",IFERROR(($L48*$O48)/($K48*60),0))</f>
        <v/>
      </c>
      <c r="R48" s="9">
        <f>IF($A48="","",IFERROR($M48/$L48,0))</f>
        <v/>
      </c>
      <c r="S48" s="9">
        <f>IF($A48="","",$P48*$Q48*$R48)</f>
        <v/>
      </c>
      <c r="T48" s="9">
        <f>IF($A48="","",IFERROR(VLOOKUP($F48,'Cadastros'!$A$2:$D$101,4,FALSE),0.85))</f>
        <v/>
      </c>
      <c r="U48" s="10">
        <f>IF($A48="","",IF($S48&gt;=$T48,"Dentro da meta","Abaixo da meta"))</f>
        <v/>
      </c>
      <c r="V48" s="4" t="n"/>
    </row>
    <row r="49">
      <c r="A49" s="2" t="n"/>
      <c r="B49" s="3" t="n"/>
      <c r="C49" s="2" t="n"/>
      <c r="D49" s="4" t="n"/>
      <c r="E49" s="4" t="n"/>
      <c r="F49" s="4" t="n"/>
      <c r="G49" s="4" t="n"/>
      <c r="H49" s="4" t="n"/>
      <c r="I49" s="5" t="n"/>
      <c r="J49" s="5" t="n"/>
      <c r="K49" s="11">
        <f>IF($A49="","",$I49-$J49)</f>
        <v/>
      </c>
      <c r="L49" s="7" t="n"/>
      <c r="M49" s="7" t="n"/>
      <c r="N49" s="12">
        <f>IF($A49="","",$L49-$M49)</f>
        <v/>
      </c>
      <c r="O49" s="5" t="n"/>
      <c r="P49" s="13">
        <f>IF($A49="","",IFERROR($K49/$I49,0))</f>
        <v/>
      </c>
      <c r="Q49" s="13">
        <f>IF($A49="","",IFERROR(($L49*$O49)/($K49*60),0))</f>
        <v/>
      </c>
      <c r="R49" s="13">
        <f>IF($A49="","",IFERROR($M49/$L49,0))</f>
        <v/>
      </c>
      <c r="S49" s="13">
        <f>IF($A49="","",$P49*$Q49*$R49)</f>
        <v/>
      </c>
      <c r="T49" s="13">
        <f>IF($A49="","",IFERROR(VLOOKUP($F49,'Cadastros'!$A$2:$D$101,4,FALSE),0.85))</f>
        <v/>
      </c>
      <c r="U49" s="14">
        <f>IF($A49="","",IF($S49&gt;=$T49,"Dentro da meta","Abaixo da meta"))</f>
        <v/>
      </c>
      <c r="V49" s="4" t="n"/>
    </row>
    <row r="50">
      <c r="A50" s="2" t="n"/>
      <c r="B50" s="3" t="n"/>
      <c r="C50" s="2" t="n"/>
      <c r="D50" s="4" t="n"/>
      <c r="E50" s="4" t="n"/>
      <c r="F50" s="4" t="n"/>
      <c r="G50" s="4" t="n"/>
      <c r="H50" s="4" t="n"/>
      <c r="I50" s="5" t="n"/>
      <c r="J50" s="5" t="n"/>
      <c r="K50" s="6">
        <f>IF($A50="","",$I50-$J50)</f>
        <v/>
      </c>
      <c r="L50" s="7" t="n"/>
      <c r="M50" s="7" t="n"/>
      <c r="N50" s="8">
        <f>IF($A50="","",$L50-$M50)</f>
        <v/>
      </c>
      <c r="O50" s="5" t="n"/>
      <c r="P50" s="9">
        <f>IF($A50="","",IFERROR($K50/$I50,0))</f>
        <v/>
      </c>
      <c r="Q50" s="9">
        <f>IF($A50="","",IFERROR(($L50*$O50)/($K50*60),0))</f>
        <v/>
      </c>
      <c r="R50" s="9">
        <f>IF($A50="","",IFERROR($M50/$L50,0))</f>
        <v/>
      </c>
      <c r="S50" s="9">
        <f>IF($A50="","",$P50*$Q50*$R50)</f>
        <v/>
      </c>
      <c r="T50" s="9">
        <f>IF($A50="","",IFERROR(VLOOKUP($F50,'Cadastros'!$A$2:$D$101,4,FALSE),0.85))</f>
        <v/>
      </c>
      <c r="U50" s="10">
        <f>IF($A50="","",IF($S50&gt;=$T50,"Dentro da meta","Abaixo da meta"))</f>
        <v/>
      </c>
      <c r="V50" s="4" t="n"/>
    </row>
    <row r="51">
      <c r="A51" s="2" t="n"/>
      <c r="B51" s="3" t="n"/>
      <c r="C51" s="2" t="n"/>
      <c r="D51" s="4" t="n"/>
      <c r="E51" s="4" t="n"/>
      <c r="F51" s="4" t="n"/>
      <c r="G51" s="4" t="n"/>
      <c r="H51" s="4" t="n"/>
      <c r="I51" s="5" t="n"/>
      <c r="J51" s="5" t="n"/>
      <c r="K51" s="11">
        <f>IF($A51="","",$I51-$J51)</f>
        <v/>
      </c>
      <c r="L51" s="7" t="n"/>
      <c r="M51" s="7" t="n"/>
      <c r="N51" s="12">
        <f>IF($A51="","",$L51-$M51)</f>
        <v/>
      </c>
      <c r="O51" s="5" t="n"/>
      <c r="P51" s="13">
        <f>IF($A51="","",IFERROR($K51/$I51,0))</f>
        <v/>
      </c>
      <c r="Q51" s="13">
        <f>IF($A51="","",IFERROR(($L51*$O51)/($K51*60),0))</f>
        <v/>
      </c>
      <c r="R51" s="13">
        <f>IF($A51="","",IFERROR($M51/$L51,0))</f>
        <v/>
      </c>
      <c r="S51" s="13">
        <f>IF($A51="","",$P51*$Q51*$R51)</f>
        <v/>
      </c>
      <c r="T51" s="13">
        <f>IF($A51="","",IFERROR(VLOOKUP($F51,'Cadastros'!$A$2:$D$101,4,FALSE),0.85))</f>
        <v/>
      </c>
      <c r="U51" s="14">
        <f>IF($A51="","",IF($S51&gt;=$T51,"Dentro da meta","Abaixo da meta"))</f>
        <v/>
      </c>
      <c r="V51" s="4" t="n"/>
    </row>
    <row r="52">
      <c r="A52" s="2" t="n"/>
      <c r="B52" s="3" t="n"/>
      <c r="C52" s="2" t="n"/>
      <c r="D52" s="4" t="n"/>
      <c r="E52" s="4" t="n"/>
      <c r="F52" s="4" t="n"/>
      <c r="G52" s="4" t="n"/>
      <c r="H52" s="4" t="n"/>
      <c r="I52" s="5" t="n"/>
      <c r="J52" s="5" t="n"/>
      <c r="K52" s="6">
        <f>IF($A52="","",$I52-$J52)</f>
        <v/>
      </c>
      <c r="L52" s="7" t="n"/>
      <c r="M52" s="7" t="n"/>
      <c r="N52" s="8">
        <f>IF($A52="","",$L52-$M52)</f>
        <v/>
      </c>
      <c r="O52" s="5" t="n"/>
      <c r="P52" s="9">
        <f>IF($A52="","",IFERROR($K52/$I52,0))</f>
        <v/>
      </c>
      <c r="Q52" s="9">
        <f>IF($A52="","",IFERROR(($L52*$O52)/($K52*60),0))</f>
        <v/>
      </c>
      <c r="R52" s="9">
        <f>IF($A52="","",IFERROR($M52/$L52,0))</f>
        <v/>
      </c>
      <c r="S52" s="9">
        <f>IF($A52="","",$P52*$Q52*$R52)</f>
        <v/>
      </c>
      <c r="T52" s="9">
        <f>IF($A52="","",IFERROR(VLOOKUP($F52,'Cadastros'!$A$2:$D$101,4,FALSE),0.85))</f>
        <v/>
      </c>
      <c r="U52" s="10">
        <f>IF($A52="","",IF($S52&gt;=$T52,"Dentro da meta","Abaixo da meta"))</f>
        <v/>
      </c>
      <c r="V52" s="4" t="n"/>
    </row>
    <row r="53">
      <c r="A53" s="2" t="n"/>
      <c r="B53" s="3" t="n"/>
      <c r="C53" s="2" t="n"/>
      <c r="D53" s="4" t="n"/>
      <c r="E53" s="4" t="n"/>
      <c r="F53" s="4" t="n"/>
      <c r="G53" s="4" t="n"/>
      <c r="H53" s="4" t="n"/>
      <c r="I53" s="5" t="n"/>
      <c r="J53" s="5" t="n"/>
      <c r="K53" s="11">
        <f>IF($A53="","",$I53-$J53)</f>
        <v/>
      </c>
      <c r="L53" s="7" t="n"/>
      <c r="M53" s="7" t="n"/>
      <c r="N53" s="12">
        <f>IF($A53="","",$L53-$M53)</f>
        <v/>
      </c>
      <c r="O53" s="5" t="n"/>
      <c r="P53" s="13">
        <f>IF($A53="","",IFERROR($K53/$I53,0))</f>
        <v/>
      </c>
      <c r="Q53" s="13">
        <f>IF($A53="","",IFERROR(($L53*$O53)/($K53*60),0))</f>
        <v/>
      </c>
      <c r="R53" s="13">
        <f>IF($A53="","",IFERROR($M53/$L53,0))</f>
        <v/>
      </c>
      <c r="S53" s="13">
        <f>IF($A53="","",$P53*$Q53*$R53)</f>
        <v/>
      </c>
      <c r="T53" s="13">
        <f>IF($A53="","",IFERROR(VLOOKUP($F53,'Cadastros'!$A$2:$D$101,4,FALSE),0.85))</f>
        <v/>
      </c>
      <c r="U53" s="14">
        <f>IF($A53="","",IF($S53&gt;=$T53,"Dentro da meta","Abaixo da meta"))</f>
        <v/>
      </c>
      <c r="V53" s="4" t="n"/>
    </row>
    <row r="54">
      <c r="A54" s="2" t="n"/>
      <c r="B54" s="3" t="n"/>
      <c r="C54" s="2" t="n"/>
      <c r="D54" s="4" t="n"/>
      <c r="E54" s="4" t="n"/>
      <c r="F54" s="4" t="n"/>
      <c r="G54" s="4" t="n"/>
      <c r="H54" s="4" t="n"/>
      <c r="I54" s="5" t="n"/>
      <c r="J54" s="5" t="n"/>
      <c r="K54" s="6">
        <f>IF($A54="","",$I54-$J54)</f>
        <v/>
      </c>
      <c r="L54" s="7" t="n"/>
      <c r="M54" s="7" t="n"/>
      <c r="N54" s="8">
        <f>IF($A54="","",$L54-$M54)</f>
        <v/>
      </c>
      <c r="O54" s="5" t="n"/>
      <c r="P54" s="9">
        <f>IF($A54="","",IFERROR($K54/$I54,0))</f>
        <v/>
      </c>
      <c r="Q54" s="9">
        <f>IF($A54="","",IFERROR(($L54*$O54)/($K54*60),0))</f>
        <v/>
      </c>
      <c r="R54" s="9">
        <f>IF($A54="","",IFERROR($M54/$L54,0))</f>
        <v/>
      </c>
      <c r="S54" s="9">
        <f>IF($A54="","",$P54*$Q54*$R54)</f>
        <v/>
      </c>
      <c r="T54" s="9">
        <f>IF($A54="","",IFERROR(VLOOKUP($F54,'Cadastros'!$A$2:$D$101,4,FALSE),0.85))</f>
        <v/>
      </c>
      <c r="U54" s="10">
        <f>IF($A54="","",IF($S54&gt;=$T54,"Dentro da meta","Abaixo da meta"))</f>
        <v/>
      </c>
      <c r="V54" s="4" t="n"/>
    </row>
    <row r="55">
      <c r="A55" s="2" t="n"/>
      <c r="B55" s="3" t="n"/>
      <c r="C55" s="2" t="n"/>
      <c r="D55" s="4" t="n"/>
      <c r="E55" s="4" t="n"/>
      <c r="F55" s="4" t="n"/>
      <c r="G55" s="4" t="n"/>
      <c r="H55" s="4" t="n"/>
      <c r="I55" s="5" t="n"/>
      <c r="J55" s="5" t="n"/>
      <c r="K55" s="11">
        <f>IF($A55="","",$I55-$J55)</f>
        <v/>
      </c>
      <c r="L55" s="7" t="n"/>
      <c r="M55" s="7" t="n"/>
      <c r="N55" s="12">
        <f>IF($A55="","",$L55-$M55)</f>
        <v/>
      </c>
      <c r="O55" s="5" t="n"/>
      <c r="P55" s="13">
        <f>IF($A55="","",IFERROR($K55/$I55,0))</f>
        <v/>
      </c>
      <c r="Q55" s="13">
        <f>IF($A55="","",IFERROR(($L55*$O55)/($K55*60),0))</f>
        <v/>
      </c>
      <c r="R55" s="13">
        <f>IF($A55="","",IFERROR($M55/$L55,0))</f>
        <v/>
      </c>
      <c r="S55" s="13">
        <f>IF($A55="","",$P55*$Q55*$R55)</f>
        <v/>
      </c>
      <c r="T55" s="13">
        <f>IF($A55="","",IFERROR(VLOOKUP($F55,'Cadastros'!$A$2:$D$101,4,FALSE),0.85))</f>
        <v/>
      </c>
      <c r="U55" s="14">
        <f>IF($A55="","",IF($S55&gt;=$T55,"Dentro da meta","Abaixo da meta"))</f>
        <v/>
      </c>
      <c r="V55" s="4" t="n"/>
    </row>
    <row r="56">
      <c r="A56" s="2" t="n"/>
      <c r="B56" s="3" t="n"/>
      <c r="C56" s="2" t="n"/>
      <c r="D56" s="4" t="n"/>
      <c r="E56" s="4" t="n"/>
      <c r="F56" s="4" t="n"/>
      <c r="G56" s="4" t="n"/>
      <c r="H56" s="4" t="n"/>
      <c r="I56" s="5" t="n"/>
      <c r="J56" s="5" t="n"/>
      <c r="K56" s="6">
        <f>IF($A56="","",$I56-$J56)</f>
        <v/>
      </c>
      <c r="L56" s="7" t="n"/>
      <c r="M56" s="7" t="n"/>
      <c r="N56" s="8">
        <f>IF($A56="","",$L56-$M56)</f>
        <v/>
      </c>
      <c r="O56" s="5" t="n"/>
      <c r="P56" s="9">
        <f>IF($A56="","",IFERROR($K56/$I56,0))</f>
        <v/>
      </c>
      <c r="Q56" s="9">
        <f>IF($A56="","",IFERROR(($L56*$O56)/($K56*60),0))</f>
        <v/>
      </c>
      <c r="R56" s="9">
        <f>IF($A56="","",IFERROR($M56/$L56,0))</f>
        <v/>
      </c>
      <c r="S56" s="9">
        <f>IF($A56="","",$P56*$Q56*$R56)</f>
        <v/>
      </c>
      <c r="T56" s="9">
        <f>IF($A56="","",IFERROR(VLOOKUP($F56,'Cadastros'!$A$2:$D$101,4,FALSE),0.85))</f>
        <v/>
      </c>
      <c r="U56" s="10">
        <f>IF($A56="","",IF($S56&gt;=$T56,"Dentro da meta","Abaixo da meta"))</f>
        <v/>
      </c>
      <c r="V56" s="4" t="n"/>
    </row>
    <row r="57">
      <c r="A57" s="2" t="n"/>
      <c r="B57" s="3" t="n"/>
      <c r="C57" s="2" t="n"/>
      <c r="D57" s="4" t="n"/>
      <c r="E57" s="4" t="n"/>
      <c r="F57" s="4" t="n"/>
      <c r="G57" s="4" t="n"/>
      <c r="H57" s="4" t="n"/>
      <c r="I57" s="5" t="n"/>
      <c r="J57" s="5" t="n"/>
      <c r="K57" s="11">
        <f>IF($A57="","",$I57-$J57)</f>
        <v/>
      </c>
      <c r="L57" s="7" t="n"/>
      <c r="M57" s="7" t="n"/>
      <c r="N57" s="12">
        <f>IF($A57="","",$L57-$M57)</f>
        <v/>
      </c>
      <c r="O57" s="5" t="n"/>
      <c r="P57" s="13">
        <f>IF($A57="","",IFERROR($K57/$I57,0))</f>
        <v/>
      </c>
      <c r="Q57" s="13">
        <f>IF($A57="","",IFERROR(($L57*$O57)/($K57*60),0))</f>
        <v/>
      </c>
      <c r="R57" s="13">
        <f>IF($A57="","",IFERROR($M57/$L57,0))</f>
        <v/>
      </c>
      <c r="S57" s="13">
        <f>IF($A57="","",$P57*$Q57*$R57)</f>
        <v/>
      </c>
      <c r="T57" s="13">
        <f>IF($A57="","",IFERROR(VLOOKUP($F57,'Cadastros'!$A$2:$D$101,4,FALSE),0.85))</f>
        <v/>
      </c>
      <c r="U57" s="14">
        <f>IF($A57="","",IF($S57&gt;=$T57,"Dentro da meta","Abaixo da meta"))</f>
        <v/>
      </c>
      <c r="V57" s="4" t="n"/>
    </row>
    <row r="58">
      <c r="A58" s="2" t="n"/>
      <c r="B58" s="3" t="n"/>
      <c r="C58" s="2" t="n"/>
      <c r="D58" s="4" t="n"/>
      <c r="E58" s="4" t="n"/>
      <c r="F58" s="4" t="n"/>
      <c r="G58" s="4" t="n"/>
      <c r="H58" s="4" t="n"/>
      <c r="I58" s="5" t="n"/>
      <c r="J58" s="5" t="n"/>
      <c r="K58" s="6">
        <f>IF($A58="","",$I58-$J58)</f>
        <v/>
      </c>
      <c r="L58" s="7" t="n"/>
      <c r="M58" s="7" t="n"/>
      <c r="N58" s="8">
        <f>IF($A58="","",$L58-$M58)</f>
        <v/>
      </c>
      <c r="O58" s="5" t="n"/>
      <c r="P58" s="9">
        <f>IF($A58="","",IFERROR($K58/$I58,0))</f>
        <v/>
      </c>
      <c r="Q58" s="9">
        <f>IF($A58="","",IFERROR(($L58*$O58)/($K58*60),0))</f>
        <v/>
      </c>
      <c r="R58" s="9">
        <f>IF($A58="","",IFERROR($M58/$L58,0))</f>
        <v/>
      </c>
      <c r="S58" s="9">
        <f>IF($A58="","",$P58*$Q58*$R58)</f>
        <v/>
      </c>
      <c r="T58" s="9">
        <f>IF($A58="","",IFERROR(VLOOKUP($F58,'Cadastros'!$A$2:$D$101,4,FALSE),0.85))</f>
        <v/>
      </c>
      <c r="U58" s="10">
        <f>IF($A58="","",IF($S58&gt;=$T58,"Dentro da meta","Abaixo da meta"))</f>
        <v/>
      </c>
      <c r="V58" s="4" t="n"/>
    </row>
    <row r="59">
      <c r="A59" s="2" t="n"/>
      <c r="B59" s="3" t="n"/>
      <c r="C59" s="2" t="n"/>
      <c r="D59" s="4" t="n"/>
      <c r="E59" s="4" t="n"/>
      <c r="F59" s="4" t="n"/>
      <c r="G59" s="4" t="n"/>
      <c r="H59" s="4" t="n"/>
      <c r="I59" s="5" t="n"/>
      <c r="J59" s="5" t="n"/>
      <c r="K59" s="11">
        <f>IF($A59="","",$I59-$J59)</f>
        <v/>
      </c>
      <c r="L59" s="7" t="n"/>
      <c r="M59" s="7" t="n"/>
      <c r="N59" s="12">
        <f>IF($A59="","",$L59-$M59)</f>
        <v/>
      </c>
      <c r="O59" s="5" t="n"/>
      <c r="P59" s="13">
        <f>IF($A59="","",IFERROR($K59/$I59,0))</f>
        <v/>
      </c>
      <c r="Q59" s="13">
        <f>IF($A59="","",IFERROR(($L59*$O59)/($K59*60),0))</f>
        <v/>
      </c>
      <c r="R59" s="13">
        <f>IF($A59="","",IFERROR($M59/$L59,0))</f>
        <v/>
      </c>
      <c r="S59" s="13">
        <f>IF($A59="","",$P59*$Q59*$R59)</f>
        <v/>
      </c>
      <c r="T59" s="13">
        <f>IF($A59="","",IFERROR(VLOOKUP($F59,'Cadastros'!$A$2:$D$101,4,FALSE),0.85))</f>
        <v/>
      </c>
      <c r="U59" s="14">
        <f>IF($A59="","",IF($S59&gt;=$T59,"Dentro da meta","Abaixo da meta"))</f>
        <v/>
      </c>
      <c r="V59" s="4" t="n"/>
    </row>
    <row r="60">
      <c r="A60" s="2" t="n"/>
      <c r="B60" s="3" t="n"/>
      <c r="C60" s="2" t="n"/>
      <c r="D60" s="4" t="n"/>
      <c r="E60" s="4" t="n"/>
      <c r="F60" s="4" t="n"/>
      <c r="G60" s="4" t="n"/>
      <c r="H60" s="4" t="n"/>
      <c r="I60" s="5" t="n"/>
      <c r="J60" s="5" t="n"/>
      <c r="K60" s="6">
        <f>IF($A60="","",$I60-$J60)</f>
        <v/>
      </c>
      <c r="L60" s="7" t="n"/>
      <c r="M60" s="7" t="n"/>
      <c r="N60" s="8">
        <f>IF($A60="","",$L60-$M60)</f>
        <v/>
      </c>
      <c r="O60" s="5" t="n"/>
      <c r="P60" s="9">
        <f>IF($A60="","",IFERROR($K60/$I60,0))</f>
        <v/>
      </c>
      <c r="Q60" s="9">
        <f>IF($A60="","",IFERROR(($L60*$O60)/($K60*60),0))</f>
        <v/>
      </c>
      <c r="R60" s="9">
        <f>IF($A60="","",IFERROR($M60/$L60,0))</f>
        <v/>
      </c>
      <c r="S60" s="9">
        <f>IF($A60="","",$P60*$Q60*$R60)</f>
        <v/>
      </c>
      <c r="T60" s="9">
        <f>IF($A60="","",IFERROR(VLOOKUP($F60,'Cadastros'!$A$2:$D$101,4,FALSE),0.85))</f>
        <v/>
      </c>
      <c r="U60" s="10">
        <f>IF($A60="","",IF($S60&gt;=$T60,"Dentro da meta","Abaixo da meta"))</f>
        <v/>
      </c>
      <c r="V60" s="4" t="n"/>
    </row>
    <row r="61">
      <c r="A61" s="2" t="n"/>
      <c r="B61" s="3" t="n"/>
      <c r="C61" s="2" t="n"/>
      <c r="D61" s="4" t="n"/>
      <c r="E61" s="4" t="n"/>
      <c r="F61" s="4" t="n"/>
      <c r="G61" s="4" t="n"/>
      <c r="H61" s="4" t="n"/>
      <c r="I61" s="5" t="n"/>
      <c r="J61" s="5" t="n"/>
      <c r="K61" s="11">
        <f>IF($A61="","",$I61-$J61)</f>
        <v/>
      </c>
      <c r="L61" s="7" t="n"/>
      <c r="M61" s="7" t="n"/>
      <c r="N61" s="12">
        <f>IF($A61="","",$L61-$M61)</f>
        <v/>
      </c>
      <c r="O61" s="5" t="n"/>
      <c r="P61" s="13">
        <f>IF($A61="","",IFERROR($K61/$I61,0))</f>
        <v/>
      </c>
      <c r="Q61" s="13">
        <f>IF($A61="","",IFERROR(($L61*$O61)/($K61*60),0))</f>
        <v/>
      </c>
      <c r="R61" s="13">
        <f>IF($A61="","",IFERROR($M61/$L61,0))</f>
        <v/>
      </c>
      <c r="S61" s="13">
        <f>IF($A61="","",$P61*$Q61*$R61)</f>
        <v/>
      </c>
      <c r="T61" s="13">
        <f>IF($A61="","",IFERROR(VLOOKUP($F61,'Cadastros'!$A$2:$D$101,4,FALSE),0.85))</f>
        <v/>
      </c>
      <c r="U61" s="14">
        <f>IF($A61="","",IF($S61&gt;=$T61,"Dentro da meta","Abaixo da meta"))</f>
        <v/>
      </c>
      <c r="V61" s="4" t="n"/>
    </row>
    <row r="62">
      <c r="A62" s="2" t="n"/>
      <c r="B62" s="3" t="n"/>
      <c r="C62" s="2" t="n"/>
      <c r="D62" s="4" t="n"/>
      <c r="E62" s="4" t="n"/>
      <c r="F62" s="4" t="n"/>
      <c r="G62" s="4" t="n"/>
      <c r="H62" s="4" t="n"/>
      <c r="I62" s="5" t="n"/>
      <c r="J62" s="5" t="n"/>
      <c r="K62" s="6">
        <f>IF($A62="","",$I62-$J62)</f>
        <v/>
      </c>
      <c r="L62" s="7" t="n"/>
      <c r="M62" s="7" t="n"/>
      <c r="N62" s="8">
        <f>IF($A62="","",$L62-$M62)</f>
        <v/>
      </c>
      <c r="O62" s="5" t="n"/>
      <c r="P62" s="9">
        <f>IF($A62="","",IFERROR($K62/$I62,0))</f>
        <v/>
      </c>
      <c r="Q62" s="9">
        <f>IF($A62="","",IFERROR(($L62*$O62)/($K62*60),0))</f>
        <v/>
      </c>
      <c r="R62" s="9">
        <f>IF($A62="","",IFERROR($M62/$L62,0))</f>
        <v/>
      </c>
      <c r="S62" s="9">
        <f>IF($A62="","",$P62*$Q62*$R62)</f>
        <v/>
      </c>
      <c r="T62" s="9">
        <f>IF($A62="","",IFERROR(VLOOKUP($F62,'Cadastros'!$A$2:$D$101,4,FALSE),0.85))</f>
        <v/>
      </c>
      <c r="U62" s="10">
        <f>IF($A62="","",IF($S62&gt;=$T62,"Dentro da meta","Abaixo da meta"))</f>
        <v/>
      </c>
      <c r="V62" s="4" t="n"/>
    </row>
    <row r="63">
      <c r="A63" s="2" t="n"/>
      <c r="B63" s="3" t="n"/>
      <c r="C63" s="2" t="n"/>
      <c r="D63" s="4" t="n"/>
      <c r="E63" s="4" t="n"/>
      <c r="F63" s="4" t="n"/>
      <c r="G63" s="4" t="n"/>
      <c r="H63" s="4" t="n"/>
      <c r="I63" s="5" t="n"/>
      <c r="J63" s="5" t="n"/>
      <c r="K63" s="11">
        <f>IF($A63="","",$I63-$J63)</f>
        <v/>
      </c>
      <c r="L63" s="7" t="n"/>
      <c r="M63" s="7" t="n"/>
      <c r="N63" s="12">
        <f>IF($A63="","",$L63-$M63)</f>
        <v/>
      </c>
      <c r="O63" s="5" t="n"/>
      <c r="P63" s="13">
        <f>IF($A63="","",IFERROR($K63/$I63,0))</f>
        <v/>
      </c>
      <c r="Q63" s="13">
        <f>IF($A63="","",IFERROR(($L63*$O63)/($K63*60),0))</f>
        <v/>
      </c>
      <c r="R63" s="13">
        <f>IF($A63="","",IFERROR($M63/$L63,0))</f>
        <v/>
      </c>
      <c r="S63" s="13">
        <f>IF($A63="","",$P63*$Q63*$R63)</f>
        <v/>
      </c>
      <c r="T63" s="13">
        <f>IF($A63="","",IFERROR(VLOOKUP($F63,'Cadastros'!$A$2:$D$101,4,FALSE),0.85))</f>
        <v/>
      </c>
      <c r="U63" s="14">
        <f>IF($A63="","",IF($S63&gt;=$T63,"Dentro da meta","Abaixo da meta"))</f>
        <v/>
      </c>
      <c r="V63" s="4" t="n"/>
    </row>
    <row r="64">
      <c r="A64" s="2" t="n"/>
      <c r="B64" s="3" t="n"/>
      <c r="C64" s="2" t="n"/>
      <c r="D64" s="4" t="n"/>
      <c r="E64" s="4" t="n"/>
      <c r="F64" s="4" t="n"/>
      <c r="G64" s="4" t="n"/>
      <c r="H64" s="4" t="n"/>
      <c r="I64" s="5" t="n"/>
      <c r="J64" s="5" t="n"/>
      <c r="K64" s="6">
        <f>IF($A64="","",$I64-$J64)</f>
        <v/>
      </c>
      <c r="L64" s="7" t="n"/>
      <c r="M64" s="7" t="n"/>
      <c r="N64" s="8">
        <f>IF($A64="","",$L64-$M64)</f>
        <v/>
      </c>
      <c r="O64" s="5" t="n"/>
      <c r="P64" s="9">
        <f>IF($A64="","",IFERROR($K64/$I64,0))</f>
        <v/>
      </c>
      <c r="Q64" s="9">
        <f>IF($A64="","",IFERROR(($L64*$O64)/($K64*60),0))</f>
        <v/>
      </c>
      <c r="R64" s="9">
        <f>IF($A64="","",IFERROR($M64/$L64,0))</f>
        <v/>
      </c>
      <c r="S64" s="9">
        <f>IF($A64="","",$P64*$Q64*$R64)</f>
        <v/>
      </c>
      <c r="T64" s="9">
        <f>IF($A64="","",IFERROR(VLOOKUP($F64,'Cadastros'!$A$2:$D$101,4,FALSE),0.85))</f>
        <v/>
      </c>
      <c r="U64" s="10">
        <f>IF($A64="","",IF($S64&gt;=$T64,"Dentro da meta","Abaixo da meta"))</f>
        <v/>
      </c>
      <c r="V64" s="4" t="n"/>
    </row>
    <row r="65">
      <c r="A65" s="2" t="n"/>
      <c r="B65" s="3" t="n"/>
      <c r="C65" s="2" t="n"/>
      <c r="D65" s="4" t="n"/>
      <c r="E65" s="4" t="n"/>
      <c r="F65" s="4" t="n"/>
      <c r="G65" s="4" t="n"/>
      <c r="H65" s="4" t="n"/>
      <c r="I65" s="5" t="n"/>
      <c r="J65" s="5" t="n"/>
      <c r="K65" s="11">
        <f>IF($A65="","",$I65-$J65)</f>
        <v/>
      </c>
      <c r="L65" s="7" t="n"/>
      <c r="M65" s="7" t="n"/>
      <c r="N65" s="12">
        <f>IF($A65="","",$L65-$M65)</f>
        <v/>
      </c>
      <c r="O65" s="5" t="n"/>
      <c r="P65" s="13">
        <f>IF($A65="","",IFERROR($K65/$I65,0))</f>
        <v/>
      </c>
      <c r="Q65" s="13">
        <f>IF($A65="","",IFERROR(($L65*$O65)/($K65*60),0))</f>
        <v/>
      </c>
      <c r="R65" s="13">
        <f>IF($A65="","",IFERROR($M65/$L65,0))</f>
        <v/>
      </c>
      <c r="S65" s="13">
        <f>IF($A65="","",$P65*$Q65*$R65)</f>
        <v/>
      </c>
      <c r="T65" s="13">
        <f>IF($A65="","",IFERROR(VLOOKUP($F65,'Cadastros'!$A$2:$D$101,4,FALSE),0.85))</f>
        <v/>
      </c>
      <c r="U65" s="14">
        <f>IF($A65="","",IF($S65&gt;=$T65,"Dentro da meta","Abaixo da meta"))</f>
        <v/>
      </c>
      <c r="V65" s="4" t="n"/>
    </row>
    <row r="66">
      <c r="A66" s="2" t="n"/>
      <c r="B66" s="3" t="n"/>
      <c r="C66" s="2" t="n"/>
      <c r="D66" s="4" t="n"/>
      <c r="E66" s="4" t="n"/>
      <c r="F66" s="4" t="n"/>
      <c r="G66" s="4" t="n"/>
      <c r="H66" s="4" t="n"/>
      <c r="I66" s="5" t="n"/>
      <c r="J66" s="5" t="n"/>
      <c r="K66" s="6">
        <f>IF($A66="","",$I66-$J66)</f>
        <v/>
      </c>
      <c r="L66" s="7" t="n"/>
      <c r="M66" s="7" t="n"/>
      <c r="N66" s="8">
        <f>IF($A66="","",$L66-$M66)</f>
        <v/>
      </c>
      <c r="O66" s="5" t="n"/>
      <c r="P66" s="9">
        <f>IF($A66="","",IFERROR($K66/$I66,0))</f>
        <v/>
      </c>
      <c r="Q66" s="9">
        <f>IF($A66="","",IFERROR(($L66*$O66)/($K66*60),0))</f>
        <v/>
      </c>
      <c r="R66" s="9">
        <f>IF($A66="","",IFERROR($M66/$L66,0))</f>
        <v/>
      </c>
      <c r="S66" s="9">
        <f>IF($A66="","",$P66*$Q66*$R66)</f>
        <v/>
      </c>
      <c r="T66" s="9">
        <f>IF($A66="","",IFERROR(VLOOKUP($F66,'Cadastros'!$A$2:$D$101,4,FALSE),0.85))</f>
        <v/>
      </c>
      <c r="U66" s="10">
        <f>IF($A66="","",IF($S66&gt;=$T66,"Dentro da meta","Abaixo da meta"))</f>
        <v/>
      </c>
      <c r="V66" s="4" t="n"/>
    </row>
    <row r="67">
      <c r="A67" s="2" t="n"/>
      <c r="B67" s="3" t="n"/>
      <c r="C67" s="2" t="n"/>
      <c r="D67" s="4" t="n"/>
      <c r="E67" s="4" t="n"/>
      <c r="F67" s="4" t="n"/>
      <c r="G67" s="4" t="n"/>
      <c r="H67" s="4" t="n"/>
      <c r="I67" s="5" t="n"/>
      <c r="J67" s="5" t="n"/>
      <c r="K67" s="11">
        <f>IF($A67="","",$I67-$J67)</f>
        <v/>
      </c>
      <c r="L67" s="7" t="n"/>
      <c r="M67" s="7" t="n"/>
      <c r="N67" s="12">
        <f>IF($A67="","",$L67-$M67)</f>
        <v/>
      </c>
      <c r="O67" s="5" t="n"/>
      <c r="P67" s="13">
        <f>IF($A67="","",IFERROR($K67/$I67,0))</f>
        <v/>
      </c>
      <c r="Q67" s="13">
        <f>IF($A67="","",IFERROR(($L67*$O67)/($K67*60),0))</f>
        <v/>
      </c>
      <c r="R67" s="13">
        <f>IF($A67="","",IFERROR($M67/$L67,0))</f>
        <v/>
      </c>
      <c r="S67" s="13">
        <f>IF($A67="","",$P67*$Q67*$R67)</f>
        <v/>
      </c>
      <c r="T67" s="13">
        <f>IF($A67="","",IFERROR(VLOOKUP($F67,'Cadastros'!$A$2:$D$101,4,FALSE),0.85))</f>
        <v/>
      </c>
      <c r="U67" s="14">
        <f>IF($A67="","",IF($S67&gt;=$T67,"Dentro da meta","Abaixo da meta"))</f>
        <v/>
      </c>
      <c r="V67" s="4" t="n"/>
    </row>
    <row r="68">
      <c r="A68" s="2" t="n"/>
      <c r="B68" s="3" t="n"/>
      <c r="C68" s="2" t="n"/>
      <c r="D68" s="4" t="n"/>
      <c r="E68" s="4" t="n"/>
      <c r="F68" s="4" t="n"/>
      <c r="G68" s="4" t="n"/>
      <c r="H68" s="4" t="n"/>
      <c r="I68" s="5" t="n"/>
      <c r="J68" s="5" t="n"/>
      <c r="K68" s="6">
        <f>IF($A68="","",$I68-$J68)</f>
        <v/>
      </c>
      <c r="L68" s="7" t="n"/>
      <c r="M68" s="7" t="n"/>
      <c r="N68" s="8">
        <f>IF($A68="","",$L68-$M68)</f>
        <v/>
      </c>
      <c r="O68" s="5" t="n"/>
      <c r="P68" s="9">
        <f>IF($A68="","",IFERROR($K68/$I68,0))</f>
        <v/>
      </c>
      <c r="Q68" s="9">
        <f>IF($A68="","",IFERROR(($L68*$O68)/($K68*60),0))</f>
        <v/>
      </c>
      <c r="R68" s="9">
        <f>IF($A68="","",IFERROR($M68/$L68,0))</f>
        <v/>
      </c>
      <c r="S68" s="9">
        <f>IF($A68="","",$P68*$Q68*$R68)</f>
        <v/>
      </c>
      <c r="T68" s="9">
        <f>IF($A68="","",IFERROR(VLOOKUP($F68,'Cadastros'!$A$2:$D$101,4,FALSE),0.85))</f>
        <v/>
      </c>
      <c r="U68" s="10">
        <f>IF($A68="","",IF($S68&gt;=$T68,"Dentro da meta","Abaixo da meta"))</f>
        <v/>
      </c>
      <c r="V68" s="4" t="n"/>
    </row>
    <row r="69">
      <c r="A69" s="2" t="n"/>
      <c r="B69" s="3" t="n"/>
      <c r="C69" s="2" t="n"/>
      <c r="D69" s="4" t="n"/>
      <c r="E69" s="4" t="n"/>
      <c r="F69" s="4" t="n"/>
      <c r="G69" s="4" t="n"/>
      <c r="H69" s="4" t="n"/>
      <c r="I69" s="5" t="n"/>
      <c r="J69" s="5" t="n"/>
      <c r="K69" s="11">
        <f>IF($A69="","",$I69-$J69)</f>
        <v/>
      </c>
      <c r="L69" s="7" t="n"/>
      <c r="M69" s="7" t="n"/>
      <c r="N69" s="12">
        <f>IF($A69="","",$L69-$M69)</f>
        <v/>
      </c>
      <c r="O69" s="5" t="n"/>
      <c r="P69" s="13">
        <f>IF($A69="","",IFERROR($K69/$I69,0))</f>
        <v/>
      </c>
      <c r="Q69" s="13">
        <f>IF($A69="","",IFERROR(($L69*$O69)/($K69*60),0))</f>
        <v/>
      </c>
      <c r="R69" s="13">
        <f>IF($A69="","",IFERROR($M69/$L69,0))</f>
        <v/>
      </c>
      <c r="S69" s="13">
        <f>IF($A69="","",$P69*$Q69*$R69)</f>
        <v/>
      </c>
      <c r="T69" s="13">
        <f>IF($A69="","",IFERROR(VLOOKUP($F69,'Cadastros'!$A$2:$D$101,4,FALSE),0.85))</f>
        <v/>
      </c>
      <c r="U69" s="14">
        <f>IF($A69="","",IF($S69&gt;=$T69,"Dentro da meta","Abaixo da meta"))</f>
        <v/>
      </c>
      <c r="V69" s="4" t="n"/>
    </row>
    <row r="70">
      <c r="A70" s="2" t="n"/>
      <c r="B70" s="3" t="n"/>
      <c r="C70" s="2" t="n"/>
      <c r="D70" s="4" t="n"/>
      <c r="E70" s="4" t="n"/>
      <c r="F70" s="4" t="n"/>
      <c r="G70" s="4" t="n"/>
      <c r="H70" s="4" t="n"/>
      <c r="I70" s="5" t="n"/>
      <c r="J70" s="5" t="n"/>
      <c r="K70" s="6">
        <f>IF($A70="","",$I70-$J70)</f>
        <v/>
      </c>
      <c r="L70" s="7" t="n"/>
      <c r="M70" s="7" t="n"/>
      <c r="N70" s="8">
        <f>IF($A70="","",$L70-$M70)</f>
        <v/>
      </c>
      <c r="O70" s="5" t="n"/>
      <c r="P70" s="9">
        <f>IF($A70="","",IFERROR($K70/$I70,0))</f>
        <v/>
      </c>
      <c r="Q70" s="9">
        <f>IF($A70="","",IFERROR(($L70*$O70)/($K70*60),0))</f>
        <v/>
      </c>
      <c r="R70" s="9">
        <f>IF($A70="","",IFERROR($M70/$L70,0))</f>
        <v/>
      </c>
      <c r="S70" s="9">
        <f>IF($A70="","",$P70*$Q70*$R70)</f>
        <v/>
      </c>
      <c r="T70" s="9">
        <f>IF($A70="","",IFERROR(VLOOKUP($F70,'Cadastros'!$A$2:$D$101,4,FALSE),0.85))</f>
        <v/>
      </c>
      <c r="U70" s="10">
        <f>IF($A70="","",IF($S70&gt;=$T70,"Dentro da meta","Abaixo da meta"))</f>
        <v/>
      </c>
      <c r="V70" s="4" t="n"/>
    </row>
    <row r="71">
      <c r="A71" s="2" t="n"/>
      <c r="B71" s="3" t="n"/>
      <c r="C71" s="2" t="n"/>
      <c r="D71" s="4" t="n"/>
      <c r="E71" s="4" t="n"/>
      <c r="F71" s="4" t="n"/>
      <c r="G71" s="4" t="n"/>
      <c r="H71" s="4" t="n"/>
      <c r="I71" s="5" t="n"/>
      <c r="J71" s="5" t="n"/>
      <c r="K71" s="11">
        <f>IF($A71="","",$I71-$J71)</f>
        <v/>
      </c>
      <c r="L71" s="7" t="n"/>
      <c r="M71" s="7" t="n"/>
      <c r="N71" s="12">
        <f>IF($A71="","",$L71-$M71)</f>
        <v/>
      </c>
      <c r="O71" s="5" t="n"/>
      <c r="P71" s="13">
        <f>IF($A71="","",IFERROR($K71/$I71,0))</f>
        <v/>
      </c>
      <c r="Q71" s="13">
        <f>IF($A71="","",IFERROR(($L71*$O71)/($K71*60),0))</f>
        <v/>
      </c>
      <c r="R71" s="13">
        <f>IF($A71="","",IFERROR($M71/$L71,0))</f>
        <v/>
      </c>
      <c r="S71" s="13">
        <f>IF($A71="","",$P71*$Q71*$R71)</f>
        <v/>
      </c>
      <c r="T71" s="13">
        <f>IF($A71="","",IFERROR(VLOOKUP($F71,'Cadastros'!$A$2:$D$101,4,FALSE),0.85))</f>
        <v/>
      </c>
      <c r="U71" s="14">
        <f>IF($A71="","",IF($S71&gt;=$T71,"Dentro da meta","Abaixo da meta"))</f>
        <v/>
      </c>
      <c r="V71" s="4" t="n"/>
    </row>
    <row r="72">
      <c r="A72" s="2" t="n"/>
      <c r="B72" s="3" t="n"/>
      <c r="C72" s="2" t="n"/>
      <c r="D72" s="4" t="n"/>
      <c r="E72" s="4" t="n"/>
      <c r="F72" s="4" t="n"/>
      <c r="G72" s="4" t="n"/>
      <c r="H72" s="4" t="n"/>
      <c r="I72" s="5" t="n"/>
      <c r="J72" s="5" t="n"/>
      <c r="K72" s="6">
        <f>IF($A72="","",$I72-$J72)</f>
        <v/>
      </c>
      <c r="L72" s="7" t="n"/>
      <c r="M72" s="7" t="n"/>
      <c r="N72" s="8">
        <f>IF($A72="","",$L72-$M72)</f>
        <v/>
      </c>
      <c r="O72" s="5" t="n"/>
      <c r="P72" s="9">
        <f>IF($A72="","",IFERROR($K72/$I72,0))</f>
        <v/>
      </c>
      <c r="Q72" s="9">
        <f>IF($A72="","",IFERROR(($L72*$O72)/($K72*60),0))</f>
        <v/>
      </c>
      <c r="R72" s="9">
        <f>IF($A72="","",IFERROR($M72/$L72,0))</f>
        <v/>
      </c>
      <c r="S72" s="9">
        <f>IF($A72="","",$P72*$Q72*$R72)</f>
        <v/>
      </c>
      <c r="T72" s="9">
        <f>IF($A72="","",IFERROR(VLOOKUP($F72,'Cadastros'!$A$2:$D$101,4,FALSE),0.85))</f>
        <v/>
      </c>
      <c r="U72" s="10">
        <f>IF($A72="","",IF($S72&gt;=$T72,"Dentro da meta","Abaixo da meta"))</f>
        <v/>
      </c>
      <c r="V72" s="4" t="n"/>
    </row>
    <row r="73">
      <c r="A73" s="2" t="n"/>
      <c r="B73" s="3" t="n"/>
      <c r="C73" s="2" t="n"/>
      <c r="D73" s="4" t="n"/>
      <c r="E73" s="4" t="n"/>
      <c r="F73" s="4" t="n"/>
      <c r="G73" s="4" t="n"/>
      <c r="H73" s="4" t="n"/>
      <c r="I73" s="5" t="n"/>
      <c r="J73" s="5" t="n"/>
      <c r="K73" s="11">
        <f>IF($A73="","",$I73-$J73)</f>
        <v/>
      </c>
      <c r="L73" s="7" t="n"/>
      <c r="M73" s="7" t="n"/>
      <c r="N73" s="12">
        <f>IF($A73="","",$L73-$M73)</f>
        <v/>
      </c>
      <c r="O73" s="5" t="n"/>
      <c r="P73" s="13">
        <f>IF($A73="","",IFERROR($K73/$I73,0))</f>
        <v/>
      </c>
      <c r="Q73" s="13">
        <f>IF($A73="","",IFERROR(($L73*$O73)/($K73*60),0))</f>
        <v/>
      </c>
      <c r="R73" s="13">
        <f>IF($A73="","",IFERROR($M73/$L73,0))</f>
        <v/>
      </c>
      <c r="S73" s="13">
        <f>IF($A73="","",$P73*$Q73*$R73)</f>
        <v/>
      </c>
      <c r="T73" s="13">
        <f>IF($A73="","",IFERROR(VLOOKUP($F73,'Cadastros'!$A$2:$D$101,4,FALSE),0.85))</f>
        <v/>
      </c>
      <c r="U73" s="14">
        <f>IF($A73="","",IF($S73&gt;=$T73,"Dentro da meta","Abaixo da meta"))</f>
        <v/>
      </c>
      <c r="V73" s="4" t="n"/>
    </row>
    <row r="74">
      <c r="A74" s="2" t="n"/>
      <c r="B74" s="3" t="n"/>
      <c r="C74" s="2" t="n"/>
      <c r="D74" s="4" t="n"/>
      <c r="E74" s="4" t="n"/>
      <c r="F74" s="4" t="n"/>
      <c r="G74" s="4" t="n"/>
      <c r="H74" s="4" t="n"/>
      <c r="I74" s="5" t="n"/>
      <c r="J74" s="5" t="n"/>
      <c r="K74" s="6">
        <f>IF($A74="","",$I74-$J74)</f>
        <v/>
      </c>
      <c r="L74" s="7" t="n"/>
      <c r="M74" s="7" t="n"/>
      <c r="N74" s="8">
        <f>IF($A74="","",$L74-$M74)</f>
        <v/>
      </c>
      <c r="O74" s="5" t="n"/>
      <c r="P74" s="9">
        <f>IF($A74="","",IFERROR($K74/$I74,0))</f>
        <v/>
      </c>
      <c r="Q74" s="9">
        <f>IF($A74="","",IFERROR(($L74*$O74)/($K74*60),0))</f>
        <v/>
      </c>
      <c r="R74" s="9">
        <f>IF($A74="","",IFERROR($M74/$L74,0))</f>
        <v/>
      </c>
      <c r="S74" s="9">
        <f>IF($A74="","",$P74*$Q74*$R74)</f>
        <v/>
      </c>
      <c r="T74" s="9">
        <f>IF($A74="","",IFERROR(VLOOKUP($F74,'Cadastros'!$A$2:$D$101,4,FALSE),0.85))</f>
        <v/>
      </c>
      <c r="U74" s="10">
        <f>IF($A74="","",IF($S74&gt;=$T74,"Dentro da meta","Abaixo da meta"))</f>
        <v/>
      </c>
      <c r="V74" s="4" t="n"/>
    </row>
    <row r="75">
      <c r="A75" s="2" t="n"/>
      <c r="B75" s="3" t="n"/>
      <c r="C75" s="2" t="n"/>
      <c r="D75" s="4" t="n"/>
      <c r="E75" s="4" t="n"/>
      <c r="F75" s="4" t="n"/>
      <c r="G75" s="4" t="n"/>
      <c r="H75" s="4" t="n"/>
      <c r="I75" s="5" t="n"/>
      <c r="J75" s="5" t="n"/>
      <c r="K75" s="11">
        <f>IF($A75="","",$I75-$J75)</f>
        <v/>
      </c>
      <c r="L75" s="7" t="n"/>
      <c r="M75" s="7" t="n"/>
      <c r="N75" s="12">
        <f>IF($A75="","",$L75-$M75)</f>
        <v/>
      </c>
      <c r="O75" s="5" t="n"/>
      <c r="P75" s="13">
        <f>IF($A75="","",IFERROR($K75/$I75,0))</f>
        <v/>
      </c>
      <c r="Q75" s="13">
        <f>IF($A75="","",IFERROR(($L75*$O75)/($K75*60),0))</f>
        <v/>
      </c>
      <c r="R75" s="13">
        <f>IF($A75="","",IFERROR($M75/$L75,0))</f>
        <v/>
      </c>
      <c r="S75" s="13">
        <f>IF($A75="","",$P75*$Q75*$R75)</f>
        <v/>
      </c>
      <c r="T75" s="13">
        <f>IF($A75="","",IFERROR(VLOOKUP($F75,'Cadastros'!$A$2:$D$101,4,FALSE),0.85))</f>
        <v/>
      </c>
      <c r="U75" s="14">
        <f>IF($A75="","",IF($S75&gt;=$T75,"Dentro da meta","Abaixo da meta"))</f>
        <v/>
      </c>
      <c r="V75" s="4" t="n"/>
    </row>
    <row r="76">
      <c r="A76" s="2" t="n"/>
      <c r="B76" s="3" t="n"/>
      <c r="C76" s="2" t="n"/>
      <c r="D76" s="4" t="n"/>
      <c r="E76" s="4" t="n"/>
      <c r="F76" s="4" t="n"/>
      <c r="G76" s="4" t="n"/>
      <c r="H76" s="4" t="n"/>
      <c r="I76" s="5" t="n"/>
      <c r="J76" s="5" t="n"/>
      <c r="K76" s="6">
        <f>IF($A76="","",$I76-$J76)</f>
        <v/>
      </c>
      <c r="L76" s="7" t="n"/>
      <c r="M76" s="7" t="n"/>
      <c r="N76" s="8">
        <f>IF($A76="","",$L76-$M76)</f>
        <v/>
      </c>
      <c r="O76" s="5" t="n"/>
      <c r="P76" s="9">
        <f>IF($A76="","",IFERROR($K76/$I76,0))</f>
        <v/>
      </c>
      <c r="Q76" s="9">
        <f>IF($A76="","",IFERROR(($L76*$O76)/($K76*60),0))</f>
        <v/>
      </c>
      <c r="R76" s="9">
        <f>IF($A76="","",IFERROR($M76/$L76,0))</f>
        <v/>
      </c>
      <c r="S76" s="9">
        <f>IF($A76="","",$P76*$Q76*$R76)</f>
        <v/>
      </c>
      <c r="T76" s="9">
        <f>IF($A76="","",IFERROR(VLOOKUP($F76,'Cadastros'!$A$2:$D$101,4,FALSE),0.85))</f>
        <v/>
      </c>
      <c r="U76" s="10">
        <f>IF($A76="","",IF($S76&gt;=$T76,"Dentro da meta","Abaixo da meta"))</f>
        <v/>
      </c>
      <c r="V76" s="4" t="n"/>
    </row>
    <row r="77">
      <c r="A77" s="2" t="n"/>
      <c r="B77" s="3" t="n"/>
      <c r="C77" s="2" t="n"/>
      <c r="D77" s="4" t="n"/>
      <c r="E77" s="4" t="n"/>
      <c r="F77" s="4" t="n"/>
      <c r="G77" s="4" t="n"/>
      <c r="H77" s="4" t="n"/>
      <c r="I77" s="5" t="n"/>
      <c r="J77" s="5" t="n"/>
      <c r="K77" s="11">
        <f>IF($A77="","",$I77-$J77)</f>
        <v/>
      </c>
      <c r="L77" s="7" t="n"/>
      <c r="M77" s="7" t="n"/>
      <c r="N77" s="12">
        <f>IF($A77="","",$L77-$M77)</f>
        <v/>
      </c>
      <c r="O77" s="5" t="n"/>
      <c r="P77" s="13">
        <f>IF($A77="","",IFERROR($K77/$I77,0))</f>
        <v/>
      </c>
      <c r="Q77" s="13">
        <f>IF($A77="","",IFERROR(($L77*$O77)/($K77*60),0))</f>
        <v/>
      </c>
      <c r="R77" s="13">
        <f>IF($A77="","",IFERROR($M77/$L77,0))</f>
        <v/>
      </c>
      <c r="S77" s="13">
        <f>IF($A77="","",$P77*$Q77*$R77)</f>
        <v/>
      </c>
      <c r="T77" s="13">
        <f>IF($A77="","",IFERROR(VLOOKUP($F77,'Cadastros'!$A$2:$D$101,4,FALSE),0.85))</f>
        <v/>
      </c>
      <c r="U77" s="14">
        <f>IF($A77="","",IF($S77&gt;=$T77,"Dentro da meta","Abaixo da meta"))</f>
        <v/>
      </c>
      <c r="V77" s="4" t="n"/>
    </row>
    <row r="78">
      <c r="A78" s="2" t="n"/>
      <c r="B78" s="3" t="n"/>
      <c r="C78" s="2" t="n"/>
      <c r="D78" s="4" t="n"/>
      <c r="E78" s="4" t="n"/>
      <c r="F78" s="4" t="n"/>
      <c r="G78" s="4" t="n"/>
      <c r="H78" s="4" t="n"/>
      <c r="I78" s="5" t="n"/>
      <c r="J78" s="5" t="n"/>
      <c r="K78" s="6">
        <f>IF($A78="","",$I78-$J78)</f>
        <v/>
      </c>
      <c r="L78" s="7" t="n"/>
      <c r="M78" s="7" t="n"/>
      <c r="N78" s="8">
        <f>IF($A78="","",$L78-$M78)</f>
        <v/>
      </c>
      <c r="O78" s="5" t="n"/>
      <c r="P78" s="9">
        <f>IF($A78="","",IFERROR($K78/$I78,0))</f>
        <v/>
      </c>
      <c r="Q78" s="9">
        <f>IF($A78="","",IFERROR(($L78*$O78)/($K78*60),0))</f>
        <v/>
      </c>
      <c r="R78" s="9">
        <f>IF($A78="","",IFERROR($M78/$L78,0))</f>
        <v/>
      </c>
      <c r="S78" s="9">
        <f>IF($A78="","",$P78*$Q78*$R78)</f>
        <v/>
      </c>
      <c r="T78" s="9">
        <f>IF($A78="","",IFERROR(VLOOKUP($F78,'Cadastros'!$A$2:$D$101,4,FALSE),0.85))</f>
        <v/>
      </c>
      <c r="U78" s="10">
        <f>IF($A78="","",IF($S78&gt;=$T78,"Dentro da meta","Abaixo da meta"))</f>
        <v/>
      </c>
      <c r="V78" s="4" t="n"/>
    </row>
    <row r="79">
      <c r="A79" s="2" t="n"/>
      <c r="B79" s="3" t="n"/>
      <c r="C79" s="2" t="n"/>
      <c r="D79" s="4" t="n"/>
      <c r="E79" s="4" t="n"/>
      <c r="F79" s="4" t="n"/>
      <c r="G79" s="4" t="n"/>
      <c r="H79" s="4" t="n"/>
      <c r="I79" s="5" t="n"/>
      <c r="J79" s="5" t="n"/>
      <c r="K79" s="11">
        <f>IF($A79="","",$I79-$J79)</f>
        <v/>
      </c>
      <c r="L79" s="7" t="n"/>
      <c r="M79" s="7" t="n"/>
      <c r="N79" s="12">
        <f>IF($A79="","",$L79-$M79)</f>
        <v/>
      </c>
      <c r="O79" s="5" t="n"/>
      <c r="P79" s="13">
        <f>IF($A79="","",IFERROR($K79/$I79,0))</f>
        <v/>
      </c>
      <c r="Q79" s="13">
        <f>IF($A79="","",IFERROR(($L79*$O79)/($K79*60),0))</f>
        <v/>
      </c>
      <c r="R79" s="13">
        <f>IF($A79="","",IFERROR($M79/$L79,0))</f>
        <v/>
      </c>
      <c r="S79" s="13">
        <f>IF($A79="","",$P79*$Q79*$R79)</f>
        <v/>
      </c>
      <c r="T79" s="13">
        <f>IF($A79="","",IFERROR(VLOOKUP($F79,'Cadastros'!$A$2:$D$101,4,FALSE),0.85))</f>
        <v/>
      </c>
      <c r="U79" s="14">
        <f>IF($A79="","",IF($S79&gt;=$T79,"Dentro da meta","Abaixo da meta"))</f>
        <v/>
      </c>
      <c r="V79" s="4" t="n"/>
    </row>
    <row r="80">
      <c r="A80" s="2" t="n"/>
      <c r="B80" s="3" t="n"/>
      <c r="C80" s="2" t="n"/>
      <c r="D80" s="4" t="n"/>
      <c r="E80" s="4" t="n"/>
      <c r="F80" s="4" t="n"/>
      <c r="G80" s="4" t="n"/>
      <c r="H80" s="4" t="n"/>
      <c r="I80" s="5" t="n"/>
      <c r="J80" s="5" t="n"/>
      <c r="K80" s="6">
        <f>IF($A80="","",$I80-$J80)</f>
        <v/>
      </c>
      <c r="L80" s="7" t="n"/>
      <c r="M80" s="7" t="n"/>
      <c r="N80" s="8">
        <f>IF($A80="","",$L80-$M80)</f>
        <v/>
      </c>
      <c r="O80" s="5" t="n"/>
      <c r="P80" s="9">
        <f>IF($A80="","",IFERROR($K80/$I80,0))</f>
        <v/>
      </c>
      <c r="Q80" s="9">
        <f>IF($A80="","",IFERROR(($L80*$O80)/($K80*60),0))</f>
        <v/>
      </c>
      <c r="R80" s="9">
        <f>IF($A80="","",IFERROR($M80/$L80,0))</f>
        <v/>
      </c>
      <c r="S80" s="9">
        <f>IF($A80="","",$P80*$Q80*$R80)</f>
        <v/>
      </c>
      <c r="T80" s="9">
        <f>IF($A80="","",IFERROR(VLOOKUP($F80,'Cadastros'!$A$2:$D$101,4,FALSE),0.85))</f>
        <v/>
      </c>
      <c r="U80" s="10">
        <f>IF($A80="","",IF($S80&gt;=$T80,"Dentro da meta","Abaixo da meta"))</f>
        <v/>
      </c>
      <c r="V80" s="4" t="n"/>
    </row>
    <row r="81">
      <c r="A81" s="2" t="n"/>
      <c r="B81" s="3" t="n"/>
      <c r="C81" s="2" t="n"/>
      <c r="D81" s="4" t="n"/>
      <c r="E81" s="4" t="n"/>
      <c r="F81" s="4" t="n"/>
      <c r="G81" s="4" t="n"/>
      <c r="H81" s="4" t="n"/>
      <c r="I81" s="5" t="n"/>
      <c r="J81" s="5" t="n"/>
      <c r="K81" s="11">
        <f>IF($A81="","",$I81-$J81)</f>
        <v/>
      </c>
      <c r="L81" s="7" t="n"/>
      <c r="M81" s="7" t="n"/>
      <c r="N81" s="12">
        <f>IF($A81="","",$L81-$M81)</f>
        <v/>
      </c>
      <c r="O81" s="5" t="n"/>
      <c r="P81" s="13">
        <f>IF($A81="","",IFERROR($K81/$I81,0))</f>
        <v/>
      </c>
      <c r="Q81" s="13">
        <f>IF($A81="","",IFERROR(($L81*$O81)/($K81*60),0))</f>
        <v/>
      </c>
      <c r="R81" s="13">
        <f>IF($A81="","",IFERROR($M81/$L81,0))</f>
        <v/>
      </c>
      <c r="S81" s="13">
        <f>IF($A81="","",$P81*$Q81*$R81)</f>
        <v/>
      </c>
      <c r="T81" s="13">
        <f>IF($A81="","",IFERROR(VLOOKUP($F81,'Cadastros'!$A$2:$D$101,4,FALSE),0.85))</f>
        <v/>
      </c>
      <c r="U81" s="14">
        <f>IF($A81="","",IF($S81&gt;=$T81,"Dentro da meta","Abaixo da meta"))</f>
        <v/>
      </c>
      <c r="V81" s="4" t="n"/>
    </row>
    <row r="82">
      <c r="A82" s="2" t="n"/>
      <c r="B82" s="3" t="n"/>
      <c r="C82" s="2" t="n"/>
      <c r="D82" s="4" t="n"/>
      <c r="E82" s="4" t="n"/>
      <c r="F82" s="4" t="n"/>
      <c r="G82" s="4" t="n"/>
      <c r="H82" s="4" t="n"/>
      <c r="I82" s="5" t="n"/>
      <c r="J82" s="5" t="n"/>
      <c r="K82" s="6">
        <f>IF($A82="","",$I82-$J82)</f>
        <v/>
      </c>
      <c r="L82" s="7" t="n"/>
      <c r="M82" s="7" t="n"/>
      <c r="N82" s="8">
        <f>IF($A82="","",$L82-$M82)</f>
        <v/>
      </c>
      <c r="O82" s="5" t="n"/>
      <c r="P82" s="9">
        <f>IF($A82="","",IFERROR($K82/$I82,0))</f>
        <v/>
      </c>
      <c r="Q82" s="9">
        <f>IF($A82="","",IFERROR(($L82*$O82)/($K82*60),0))</f>
        <v/>
      </c>
      <c r="R82" s="9">
        <f>IF($A82="","",IFERROR($M82/$L82,0))</f>
        <v/>
      </c>
      <c r="S82" s="9">
        <f>IF($A82="","",$P82*$Q82*$R82)</f>
        <v/>
      </c>
      <c r="T82" s="9">
        <f>IF($A82="","",IFERROR(VLOOKUP($F82,'Cadastros'!$A$2:$D$101,4,FALSE),0.85))</f>
        <v/>
      </c>
      <c r="U82" s="10">
        <f>IF($A82="","",IF($S82&gt;=$T82,"Dentro da meta","Abaixo da meta"))</f>
        <v/>
      </c>
      <c r="V82" s="4" t="n"/>
    </row>
    <row r="83">
      <c r="A83" s="2" t="n"/>
      <c r="B83" s="3" t="n"/>
      <c r="C83" s="2" t="n"/>
      <c r="D83" s="4" t="n"/>
      <c r="E83" s="4" t="n"/>
      <c r="F83" s="4" t="n"/>
      <c r="G83" s="4" t="n"/>
      <c r="H83" s="4" t="n"/>
      <c r="I83" s="5" t="n"/>
      <c r="J83" s="5" t="n"/>
      <c r="K83" s="11">
        <f>IF($A83="","",$I83-$J83)</f>
        <v/>
      </c>
      <c r="L83" s="7" t="n"/>
      <c r="M83" s="7" t="n"/>
      <c r="N83" s="12">
        <f>IF($A83="","",$L83-$M83)</f>
        <v/>
      </c>
      <c r="O83" s="5" t="n"/>
      <c r="P83" s="13">
        <f>IF($A83="","",IFERROR($K83/$I83,0))</f>
        <v/>
      </c>
      <c r="Q83" s="13">
        <f>IF($A83="","",IFERROR(($L83*$O83)/($K83*60),0))</f>
        <v/>
      </c>
      <c r="R83" s="13">
        <f>IF($A83="","",IFERROR($M83/$L83,0))</f>
        <v/>
      </c>
      <c r="S83" s="13">
        <f>IF($A83="","",$P83*$Q83*$R83)</f>
        <v/>
      </c>
      <c r="T83" s="13">
        <f>IF($A83="","",IFERROR(VLOOKUP($F83,'Cadastros'!$A$2:$D$101,4,FALSE),0.85))</f>
        <v/>
      </c>
      <c r="U83" s="14">
        <f>IF($A83="","",IF($S83&gt;=$T83,"Dentro da meta","Abaixo da meta"))</f>
        <v/>
      </c>
      <c r="V83" s="4" t="n"/>
    </row>
    <row r="84">
      <c r="A84" s="2" t="n"/>
      <c r="B84" s="3" t="n"/>
      <c r="C84" s="2" t="n"/>
      <c r="D84" s="4" t="n"/>
      <c r="E84" s="4" t="n"/>
      <c r="F84" s="4" t="n"/>
      <c r="G84" s="4" t="n"/>
      <c r="H84" s="4" t="n"/>
      <c r="I84" s="5" t="n"/>
      <c r="J84" s="5" t="n"/>
      <c r="K84" s="6">
        <f>IF($A84="","",$I84-$J84)</f>
        <v/>
      </c>
      <c r="L84" s="7" t="n"/>
      <c r="M84" s="7" t="n"/>
      <c r="N84" s="8">
        <f>IF($A84="","",$L84-$M84)</f>
        <v/>
      </c>
      <c r="O84" s="5" t="n"/>
      <c r="P84" s="9">
        <f>IF($A84="","",IFERROR($K84/$I84,0))</f>
        <v/>
      </c>
      <c r="Q84" s="9">
        <f>IF($A84="","",IFERROR(($L84*$O84)/($K84*60),0))</f>
        <v/>
      </c>
      <c r="R84" s="9">
        <f>IF($A84="","",IFERROR($M84/$L84,0))</f>
        <v/>
      </c>
      <c r="S84" s="9">
        <f>IF($A84="","",$P84*$Q84*$R84)</f>
        <v/>
      </c>
      <c r="T84" s="9">
        <f>IF($A84="","",IFERROR(VLOOKUP($F84,'Cadastros'!$A$2:$D$101,4,FALSE),0.85))</f>
        <v/>
      </c>
      <c r="U84" s="10">
        <f>IF($A84="","",IF($S84&gt;=$T84,"Dentro da meta","Abaixo da meta"))</f>
        <v/>
      </c>
      <c r="V84" s="4" t="n"/>
    </row>
    <row r="85">
      <c r="A85" s="2" t="n"/>
      <c r="B85" s="3" t="n"/>
      <c r="C85" s="2" t="n"/>
      <c r="D85" s="4" t="n"/>
      <c r="E85" s="4" t="n"/>
      <c r="F85" s="4" t="n"/>
      <c r="G85" s="4" t="n"/>
      <c r="H85" s="4" t="n"/>
      <c r="I85" s="5" t="n"/>
      <c r="J85" s="5" t="n"/>
      <c r="K85" s="11">
        <f>IF($A85="","",$I85-$J85)</f>
        <v/>
      </c>
      <c r="L85" s="7" t="n"/>
      <c r="M85" s="7" t="n"/>
      <c r="N85" s="12">
        <f>IF($A85="","",$L85-$M85)</f>
        <v/>
      </c>
      <c r="O85" s="5" t="n"/>
      <c r="P85" s="13">
        <f>IF($A85="","",IFERROR($K85/$I85,0))</f>
        <v/>
      </c>
      <c r="Q85" s="13">
        <f>IF($A85="","",IFERROR(($L85*$O85)/($K85*60),0))</f>
        <v/>
      </c>
      <c r="R85" s="13">
        <f>IF($A85="","",IFERROR($M85/$L85,0))</f>
        <v/>
      </c>
      <c r="S85" s="13">
        <f>IF($A85="","",$P85*$Q85*$R85)</f>
        <v/>
      </c>
      <c r="T85" s="13">
        <f>IF($A85="","",IFERROR(VLOOKUP($F85,'Cadastros'!$A$2:$D$101,4,FALSE),0.85))</f>
        <v/>
      </c>
      <c r="U85" s="14">
        <f>IF($A85="","",IF($S85&gt;=$T85,"Dentro da meta","Abaixo da meta"))</f>
        <v/>
      </c>
      <c r="V85" s="4" t="n"/>
    </row>
    <row r="86">
      <c r="A86" s="2" t="n"/>
      <c r="B86" s="3" t="n"/>
      <c r="C86" s="2" t="n"/>
      <c r="D86" s="4" t="n"/>
      <c r="E86" s="4" t="n"/>
      <c r="F86" s="4" t="n"/>
      <c r="G86" s="4" t="n"/>
      <c r="H86" s="4" t="n"/>
      <c r="I86" s="5" t="n"/>
      <c r="J86" s="5" t="n"/>
      <c r="K86" s="6">
        <f>IF($A86="","",$I86-$J86)</f>
        <v/>
      </c>
      <c r="L86" s="7" t="n"/>
      <c r="M86" s="7" t="n"/>
      <c r="N86" s="8">
        <f>IF($A86="","",$L86-$M86)</f>
        <v/>
      </c>
      <c r="O86" s="5" t="n"/>
      <c r="P86" s="9">
        <f>IF($A86="","",IFERROR($K86/$I86,0))</f>
        <v/>
      </c>
      <c r="Q86" s="9">
        <f>IF($A86="","",IFERROR(($L86*$O86)/($K86*60),0))</f>
        <v/>
      </c>
      <c r="R86" s="9">
        <f>IF($A86="","",IFERROR($M86/$L86,0))</f>
        <v/>
      </c>
      <c r="S86" s="9">
        <f>IF($A86="","",$P86*$Q86*$R86)</f>
        <v/>
      </c>
      <c r="T86" s="9">
        <f>IF($A86="","",IFERROR(VLOOKUP($F86,'Cadastros'!$A$2:$D$101,4,FALSE),0.85))</f>
        <v/>
      </c>
      <c r="U86" s="10">
        <f>IF($A86="","",IF($S86&gt;=$T86,"Dentro da meta","Abaixo da meta"))</f>
        <v/>
      </c>
      <c r="V86" s="4" t="n"/>
    </row>
    <row r="87">
      <c r="A87" s="2" t="n"/>
      <c r="B87" s="3" t="n"/>
      <c r="C87" s="2" t="n"/>
      <c r="D87" s="4" t="n"/>
      <c r="E87" s="4" t="n"/>
      <c r="F87" s="4" t="n"/>
      <c r="G87" s="4" t="n"/>
      <c r="H87" s="4" t="n"/>
      <c r="I87" s="5" t="n"/>
      <c r="J87" s="5" t="n"/>
      <c r="K87" s="11">
        <f>IF($A87="","",$I87-$J87)</f>
        <v/>
      </c>
      <c r="L87" s="7" t="n"/>
      <c r="M87" s="7" t="n"/>
      <c r="N87" s="12">
        <f>IF($A87="","",$L87-$M87)</f>
        <v/>
      </c>
      <c r="O87" s="5" t="n"/>
      <c r="P87" s="13">
        <f>IF($A87="","",IFERROR($K87/$I87,0))</f>
        <v/>
      </c>
      <c r="Q87" s="13">
        <f>IF($A87="","",IFERROR(($L87*$O87)/($K87*60),0))</f>
        <v/>
      </c>
      <c r="R87" s="13">
        <f>IF($A87="","",IFERROR($M87/$L87,0))</f>
        <v/>
      </c>
      <c r="S87" s="13">
        <f>IF($A87="","",$P87*$Q87*$R87)</f>
        <v/>
      </c>
      <c r="T87" s="13">
        <f>IF($A87="","",IFERROR(VLOOKUP($F87,'Cadastros'!$A$2:$D$101,4,FALSE),0.85))</f>
        <v/>
      </c>
      <c r="U87" s="14">
        <f>IF($A87="","",IF($S87&gt;=$T87,"Dentro da meta","Abaixo da meta"))</f>
        <v/>
      </c>
      <c r="V87" s="4" t="n"/>
    </row>
    <row r="88">
      <c r="A88" s="2" t="n"/>
      <c r="B88" s="3" t="n"/>
      <c r="C88" s="2" t="n"/>
      <c r="D88" s="4" t="n"/>
      <c r="E88" s="4" t="n"/>
      <c r="F88" s="4" t="n"/>
      <c r="G88" s="4" t="n"/>
      <c r="H88" s="4" t="n"/>
      <c r="I88" s="5" t="n"/>
      <c r="J88" s="5" t="n"/>
      <c r="K88" s="6">
        <f>IF($A88="","",$I88-$J88)</f>
        <v/>
      </c>
      <c r="L88" s="7" t="n"/>
      <c r="M88" s="7" t="n"/>
      <c r="N88" s="8">
        <f>IF($A88="","",$L88-$M88)</f>
        <v/>
      </c>
      <c r="O88" s="5" t="n"/>
      <c r="P88" s="9">
        <f>IF($A88="","",IFERROR($K88/$I88,0))</f>
        <v/>
      </c>
      <c r="Q88" s="9">
        <f>IF($A88="","",IFERROR(($L88*$O88)/($K88*60),0))</f>
        <v/>
      </c>
      <c r="R88" s="9">
        <f>IF($A88="","",IFERROR($M88/$L88,0))</f>
        <v/>
      </c>
      <c r="S88" s="9">
        <f>IF($A88="","",$P88*$Q88*$R88)</f>
        <v/>
      </c>
      <c r="T88" s="9">
        <f>IF($A88="","",IFERROR(VLOOKUP($F88,'Cadastros'!$A$2:$D$101,4,FALSE),0.85))</f>
        <v/>
      </c>
      <c r="U88" s="10">
        <f>IF($A88="","",IF($S88&gt;=$T88,"Dentro da meta","Abaixo da meta"))</f>
        <v/>
      </c>
      <c r="V88" s="4" t="n"/>
    </row>
    <row r="89">
      <c r="A89" s="2" t="n"/>
      <c r="B89" s="3" t="n"/>
      <c r="C89" s="2" t="n"/>
      <c r="D89" s="4" t="n"/>
      <c r="E89" s="4" t="n"/>
      <c r="F89" s="4" t="n"/>
      <c r="G89" s="4" t="n"/>
      <c r="H89" s="4" t="n"/>
      <c r="I89" s="5" t="n"/>
      <c r="J89" s="5" t="n"/>
      <c r="K89" s="11">
        <f>IF($A89="","",$I89-$J89)</f>
        <v/>
      </c>
      <c r="L89" s="7" t="n"/>
      <c r="M89" s="7" t="n"/>
      <c r="N89" s="12">
        <f>IF($A89="","",$L89-$M89)</f>
        <v/>
      </c>
      <c r="O89" s="5" t="n"/>
      <c r="P89" s="13">
        <f>IF($A89="","",IFERROR($K89/$I89,0))</f>
        <v/>
      </c>
      <c r="Q89" s="13">
        <f>IF($A89="","",IFERROR(($L89*$O89)/($K89*60),0))</f>
        <v/>
      </c>
      <c r="R89" s="13">
        <f>IF($A89="","",IFERROR($M89/$L89,0))</f>
        <v/>
      </c>
      <c r="S89" s="13">
        <f>IF($A89="","",$P89*$Q89*$R89)</f>
        <v/>
      </c>
      <c r="T89" s="13">
        <f>IF($A89="","",IFERROR(VLOOKUP($F89,'Cadastros'!$A$2:$D$101,4,FALSE),0.85))</f>
        <v/>
      </c>
      <c r="U89" s="14">
        <f>IF($A89="","",IF($S89&gt;=$T89,"Dentro da meta","Abaixo da meta"))</f>
        <v/>
      </c>
      <c r="V89" s="4" t="n"/>
    </row>
    <row r="90">
      <c r="A90" s="2" t="n"/>
      <c r="B90" s="3" t="n"/>
      <c r="C90" s="2" t="n"/>
      <c r="D90" s="4" t="n"/>
      <c r="E90" s="4" t="n"/>
      <c r="F90" s="4" t="n"/>
      <c r="G90" s="4" t="n"/>
      <c r="H90" s="4" t="n"/>
      <c r="I90" s="5" t="n"/>
      <c r="J90" s="5" t="n"/>
      <c r="K90" s="6">
        <f>IF($A90="","",$I90-$J90)</f>
        <v/>
      </c>
      <c r="L90" s="7" t="n"/>
      <c r="M90" s="7" t="n"/>
      <c r="N90" s="8">
        <f>IF($A90="","",$L90-$M90)</f>
        <v/>
      </c>
      <c r="O90" s="5" t="n"/>
      <c r="P90" s="9">
        <f>IF($A90="","",IFERROR($K90/$I90,0))</f>
        <v/>
      </c>
      <c r="Q90" s="9">
        <f>IF($A90="","",IFERROR(($L90*$O90)/($K90*60),0))</f>
        <v/>
      </c>
      <c r="R90" s="9">
        <f>IF($A90="","",IFERROR($M90/$L90,0))</f>
        <v/>
      </c>
      <c r="S90" s="9">
        <f>IF($A90="","",$P90*$Q90*$R90)</f>
        <v/>
      </c>
      <c r="T90" s="9">
        <f>IF($A90="","",IFERROR(VLOOKUP($F90,'Cadastros'!$A$2:$D$101,4,FALSE),0.85))</f>
        <v/>
      </c>
      <c r="U90" s="10">
        <f>IF($A90="","",IF($S90&gt;=$T90,"Dentro da meta","Abaixo da meta"))</f>
        <v/>
      </c>
      <c r="V90" s="4" t="n"/>
    </row>
    <row r="91">
      <c r="A91" s="2" t="n"/>
      <c r="B91" s="3" t="n"/>
      <c r="C91" s="2" t="n"/>
      <c r="D91" s="4" t="n"/>
      <c r="E91" s="4" t="n"/>
      <c r="F91" s="4" t="n"/>
      <c r="G91" s="4" t="n"/>
      <c r="H91" s="4" t="n"/>
      <c r="I91" s="5" t="n"/>
      <c r="J91" s="5" t="n"/>
      <c r="K91" s="11">
        <f>IF($A91="","",$I91-$J91)</f>
        <v/>
      </c>
      <c r="L91" s="7" t="n"/>
      <c r="M91" s="7" t="n"/>
      <c r="N91" s="12">
        <f>IF($A91="","",$L91-$M91)</f>
        <v/>
      </c>
      <c r="O91" s="5" t="n"/>
      <c r="P91" s="13">
        <f>IF($A91="","",IFERROR($K91/$I91,0))</f>
        <v/>
      </c>
      <c r="Q91" s="13">
        <f>IF($A91="","",IFERROR(($L91*$O91)/($K91*60),0))</f>
        <v/>
      </c>
      <c r="R91" s="13">
        <f>IF($A91="","",IFERROR($M91/$L91,0))</f>
        <v/>
      </c>
      <c r="S91" s="13">
        <f>IF($A91="","",$P91*$Q91*$R91)</f>
        <v/>
      </c>
      <c r="T91" s="13">
        <f>IF($A91="","",IFERROR(VLOOKUP($F91,'Cadastros'!$A$2:$D$101,4,FALSE),0.85))</f>
        <v/>
      </c>
      <c r="U91" s="14">
        <f>IF($A91="","",IF($S91&gt;=$T91,"Dentro da meta","Abaixo da meta"))</f>
        <v/>
      </c>
      <c r="V91" s="4" t="n"/>
    </row>
    <row r="92">
      <c r="A92" s="2" t="n"/>
      <c r="B92" s="3" t="n"/>
      <c r="C92" s="2" t="n"/>
      <c r="D92" s="4" t="n"/>
      <c r="E92" s="4" t="n"/>
      <c r="F92" s="4" t="n"/>
      <c r="G92" s="4" t="n"/>
      <c r="H92" s="4" t="n"/>
      <c r="I92" s="5" t="n"/>
      <c r="J92" s="5" t="n"/>
      <c r="K92" s="6">
        <f>IF($A92="","",$I92-$J92)</f>
        <v/>
      </c>
      <c r="L92" s="7" t="n"/>
      <c r="M92" s="7" t="n"/>
      <c r="N92" s="8">
        <f>IF($A92="","",$L92-$M92)</f>
        <v/>
      </c>
      <c r="O92" s="5" t="n"/>
      <c r="P92" s="9">
        <f>IF($A92="","",IFERROR($K92/$I92,0))</f>
        <v/>
      </c>
      <c r="Q92" s="9">
        <f>IF($A92="","",IFERROR(($L92*$O92)/($K92*60),0))</f>
        <v/>
      </c>
      <c r="R92" s="9">
        <f>IF($A92="","",IFERROR($M92/$L92,0))</f>
        <v/>
      </c>
      <c r="S92" s="9">
        <f>IF($A92="","",$P92*$Q92*$R92)</f>
        <v/>
      </c>
      <c r="T92" s="9">
        <f>IF($A92="","",IFERROR(VLOOKUP($F92,'Cadastros'!$A$2:$D$101,4,FALSE),0.85))</f>
        <v/>
      </c>
      <c r="U92" s="10">
        <f>IF($A92="","",IF($S92&gt;=$T92,"Dentro da meta","Abaixo da meta"))</f>
        <v/>
      </c>
      <c r="V92" s="4" t="n"/>
    </row>
    <row r="93">
      <c r="A93" s="2" t="n"/>
      <c r="B93" s="3" t="n"/>
      <c r="C93" s="2" t="n"/>
      <c r="D93" s="4" t="n"/>
      <c r="E93" s="4" t="n"/>
      <c r="F93" s="4" t="n"/>
      <c r="G93" s="4" t="n"/>
      <c r="H93" s="4" t="n"/>
      <c r="I93" s="5" t="n"/>
      <c r="J93" s="5" t="n"/>
      <c r="K93" s="11">
        <f>IF($A93="","",$I93-$J93)</f>
        <v/>
      </c>
      <c r="L93" s="7" t="n"/>
      <c r="M93" s="7" t="n"/>
      <c r="N93" s="12">
        <f>IF($A93="","",$L93-$M93)</f>
        <v/>
      </c>
      <c r="O93" s="5" t="n"/>
      <c r="P93" s="13">
        <f>IF($A93="","",IFERROR($K93/$I93,0))</f>
        <v/>
      </c>
      <c r="Q93" s="13">
        <f>IF($A93="","",IFERROR(($L93*$O93)/($K93*60),0))</f>
        <v/>
      </c>
      <c r="R93" s="13">
        <f>IF($A93="","",IFERROR($M93/$L93,0))</f>
        <v/>
      </c>
      <c r="S93" s="13">
        <f>IF($A93="","",$P93*$Q93*$R93)</f>
        <v/>
      </c>
      <c r="T93" s="13">
        <f>IF($A93="","",IFERROR(VLOOKUP($F93,'Cadastros'!$A$2:$D$101,4,FALSE),0.85))</f>
        <v/>
      </c>
      <c r="U93" s="14">
        <f>IF($A93="","",IF($S93&gt;=$T93,"Dentro da meta","Abaixo da meta"))</f>
        <v/>
      </c>
      <c r="V93" s="4" t="n"/>
    </row>
    <row r="94">
      <c r="A94" s="2" t="n"/>
      <c r="B94" s="3" t="n"/>
      <c r="C94" s="2" t="n"/>
      <c r="D94" s="4" t="n"/>
      <c r="E94" s="4" t="n"/>
      <c r="F94" s="4" t="n"/>
      <c r="G94" s="4" t="n"/>
      <c r="H94" s="4" t="n"/>
      <c r="I94" s="5" t="n"/>
      <c r="J94" s="5" t="n"/>
      <c r="K94" s="6">
        <f>IF($A94="","",$I94-$J94)</f>
        <v/>
      </c>
      <c r="L94" s="7" t="n"/>
      <c r="M94" s="7" t="n"/>
      <c r="N94" s="8">
        <f>IF($A94="","",$L94-$M94)</f>
        <v/>
      </c>
      <c r="O94" s="5" t="n"/>
      <c r="P94" s="9">
        <f>IF($A94="","",IFERROR($K94/$I94,0))</f>
        <v/>
      </c>
      <c r="Q94" s="9">
        <f>IF($A94="","",IFERROR(($L94*$O94)/($K94*60),0))</f>
        <v/>
      </c>
      <c r="R94" s="9">
        <f>IF($A94="","",IFERROR($M94/$L94,0))</f>
        <v/>
      </c>
      <c r="S94" s="9">
        <f>IF($A94="","",$P94*$Q94*$R94)</f>
        <v/>
      </c>
      <c r="T94" s="9">
        <f>IF($A94="","",IFERROR(VLOOKUP($F94,'Cadastros'!$A$2:$D$101,4,FALSE),0.85))</f>
        <v/>
      </c>
      <c r="U94" s="10">
        <f>IF($A94="","",IF($S94&gt;=$T94,"Dentro da meta","Abaixo da meta"))</f>
        <v/>
      </c>
      <c r="V94" s="4" t="n"/>
    </row>
    <row r="95">
      <c r="A95" s="2" t="n"/>
      <c r="B95" s="3" t="n"/>
      <c r="C95" s="2" t="n"/>
      <c r="D95" s="4" t="n"/>
      <c r="E95" s="4" t="n"/>
      <c r="F95" s="4" t="n"/>
      <c r="G95" s="4" t="n"/>
      <c r="H95" s="4" t="n"/>
      <c r="I95" s="5" t="n"/>
      <c r="J95" s="5" t="n"/>
      <c r="K95" s="11">
        <f>IF($A95="","",$I95-$J95)</f>
        <v/>
      </c>
      <c r="L95" s="7" t="n"/>
      <c r="M95" s="7" t="n"/>
      <c r="N95" s="12">
        <f>IF($A95="","",$L95-$M95)</f>
        <v/>
      </c>
      <c r="O95" s="5" t="n"/>
      <c r="P95" s="13">
        <f>IF($A95="","",IFERROR($K95/$I95,0))</f>
        <v/>
      </c>
      <c r="Q95" s="13">
        <f>IF($A95="","",IFERROR(($L95*$O95)/($K95*60),0))</f>
        <v/>
      </c>
      <c r="R95" s="13">
        <f>IF($A95="","",IFERROR($M95/$L95,0))</f>
        <v/>
      </c>
      <c r="S95" s="13">
        <f>IF($A95="","",$P95*$Q95*$R95)</f>
        <v/>
      </c>
      <c r="T95" s="13">
        <f>IF($A95="","",IFERROR(VLOOKUP($F95,'Cadastros'!$A$2:$D$101,4,FALSE),0.85))</f>
        <v/>
      </c>
      <c r="U95" s="14">
        <f>IF($A95="","",IF($S95&gt;=$T95,"Dentro da meta","Abaixo da meta"))</f>
        <v/>
      </c>
      <c r="V95" s="4" t="n"/>
    </row>
    <row r="96">
      <c r="A96" s="2" t="n"/>
      <c r="B96" s="3" t="n"/>
      <c r="C96" s="2" t="n"/>
      <c r="D96" s="4" t="n"/>
      <c r="E96" s="4" t="n"/>
      <c r="F96" s="4" t="n"/>
      <c r="G96" s="4" t="n"/>
      <c r="H96" s="4" t="n"/>
      <c r="I96" s="5" t="n"/>
      <c r="J96" s="5" t="n"/>
      <c r="K96" s="6">
        <f>IF($A96="","",$I96-$J96)</f>
        <v/>
      </c>
      <c r="L96" s="7" t="n"/>
      <c r="M96" s="7" t="n"/>
      <c r="N96" s="8">
        <f>IF($A96="","",$L96-$M96)</f>
        <v/>
      </c>
      <c r="O96" s="5" t="n"/>
      <c r="P96" s="9">
        <f>IF($A96="","",IFERROR($K96/$I96,0))</f>
        <v/>
      </c>
      <c r="Q96" s="9">
        <f>IF($A96="","",IFERROR(($L96*$O96)/($K96*60),0))</f>
        <v/>
      </c>
      <c r="R96" s="9">
        <f>IF($A96="","",IFERROR($M96/$L96,0))</f>
        <v/>
      </c>
      <c r="S96" s="9">
        <f>IF($A96="","",$P96*$Q96*$R96)</f>
        <v/>
      </c>
      <c r="T96" s="9">
        <f>IF($A96="","",IFERROR(VLOOKUP($F96,'Cadastros'!$A$2:$D$101,4,FALSE),0.85))</f>
        <v/>
      </c>
      <c r="U96" s="10">
        <f>IF($A96="","",IF($S96&gt;=$T96,"Dentro da meta","Abaixo da meta"))</f>
        <v/>
      </c>
      <c r="V96" s="4" t="n"/>
    </row>
    <row r="97">
      <c r="A97" s="2" t="n"/>
      <c r="B97" s="3" t="n"/>
      <c r="C97" s="2" t="n"/>
      <c r="D97" s="4" t="n"/>
      <c r="E97" s="4" t="n"/>
      <c r="F97" s="4" t="n"/>
      <c r="G97" s="4" t="n"/>
      <c r="H97" s="4" t="n"/>
      <c r="I97" s="5" t="n"/>
      <c r="J97" s="5" t="n"/>
      <c r="K97" s="11">
        <f>IF($A97="","",$I97-$J97)</f>
        <v/>
      </c>
      <c r="L97" s="7" t="n"/>
      <c r="M97" s="7" t="n"/>
      <c r="N97" s="12">
        <f>IF($A97="","",$L97-$M97)</f>
        <v/>
      </c>
      <c r="O97" s="5" t="n"/>
      <c r="P97" s="13">
        <f>IF($A97="","",IFERROR($K97/$I97,0))</f>
        <v/>
      </c>
      <c r="Q97" s="13">
        <f>IF($A97="","",IFERROR(($L97*$O97)/($K97*60),0))</f>
        <v/>
      </c>
      <c r="R97" s="13">
        <f>IF($A97="","",IFERROR($M97/$L97,0))</f>
        <v/>
      </c>
      <c r="S97" s="13">
        <f>IF($A97="","",$P97*$Q97*$R97)</f>
        <v/>
      </c>
      <c r="T97" s="13">
        <f>IF($A97="","",IFERROR(VLOOKUP($F97,'Cadastros'!$A$2:$D$101,4,FALSE),0.85))</f>
        <v/>
      </c>
      <c r="U97" s="14">
        <f>IF($A97="","",IF($S97&gt;=$T97,"Dentro da meta","Abaixo da meta"))</f>
        <v/>
      </c>
      <c r="V97" s="4" t="n"/>
    </row>
    <row r="98">
      <c r="A98" s="2" t="n"/>
      <c r="B98" s="3" t="n"/>
      <c r="C98" s="2" t="n"/>
      <c r="D98" s="4" t="n"/>
      <c r="E98" s="4" t="n"/>
      <c r="F98" s="4" t="n"/>
      <c r="G98" s="4" t="n"/>
      <c r="H98" s="4" t="n"/>
      <c r="I98" s="5" t="n"/>
      <c r="J98" s="5" t="n"/>
      <c r="K98" s="6">
        <f>IF($A98="","",$I98-$J98)</f>
        <v/>
      </c>
      <c r="L98" s="7" t="n"/>
      <c r="M98" s="7" t="n"/>
      <c r="N98" s="8">
        <f>IF($A98="","",$L98-$M98)</f>
        <v/>
      </c>
      <c r="O98" s="5" t="n"/>
      <c r="P98" s="9">
        <f>IF($A98="","",IFERROR($K98/$I98,0))</f>
        <v/>
      </c>
      <c r="Q98" s="9">
        <f>IF($A98="","",IFERROR(($L98*$O98)/($K98*60),0))</f>
        <v/>
      </c>
      <c r="R98" s="9">
        <f>IF($A98="","",IFERROR($M98/$L98,0))</f>
        <v/>
      </c>
      <c r="S98" s="9">
        <f>IF($A98="","",$P98*$Q98*$R98)</f>
        <v/>
      </c>
      <c r="T98" s="9">
        <f>IF($A98="","",IFERROR(VLOOKUP($F98,'Cadastros'!$A$2:$D$101,4,FALSE),0.85))</f>
        <v/>
      </c>
      <c r="U98" s="10">
        <f>IF($A98="","",IF($S98&gt;=$T98,"Dentro da meta","Abaixo da meta"))</f>
        <v/>
      </c>
      <c r="V98" s="4" t="n"/>
    </row>
    <row r="99">
      <c r="A99" s="2" t="n"/>
      <c r="B99" s="3" t="n"/>
      <c r="C99" s="2" t="n"/>
      <c r="D99" s="4" t="n"/>
      <c r="E99" s="4" t="n"/>
      <c r="F99" s="4" t="n"/>
      <c r="G99" s="4" t="n"/>
      <c r="H99" s="4" t="n"/>
      <c r="I99" s="5" t="n"/>
      <c r="J99" s="5" t="n"/>
      <c r="K99" s="11">
        <f>IF($A99="","",$I99-$J99)</f>
        <v/>
      </c>
      <c r="L99" s="7" t="n"/>
      <c r="M99" s="7" t="n"/>
      <c r="N99" s="12">
        <f>IF($A99="","",$L99-$M99)</f>
        <v/>
      </c>
      <c r="O99" s="5" t="n"/>
      <c r="P99" s="13">
        <f>IF($A99="","",IFERROR($K99/$I99,0))</f>
        <v/>
      </c>
      <c r="Q99" s="13">
        <f>IF($A99="","",IFERROR(($L99*$O99)/($K99*60),0))</f>
        <v/>
      </c>
      <c r="R99" s="13">
        <f>IF($A99="","",IFERROR($M99/$L99,0))</f>
        <v/>
      </c>
      <c r="S99" s="13">
        <f>IF($A99="","",$P99*$Q99*$R99)</f>
        <v/>
      </c>
      <c r="T99" s="13">
        <f>IF($A99="","",IFERROR(VLOOKUP($F99,'Cadastros'!$A$2:$D$101,4,FALSE),0.85))</f>
        <v/>
      </c>
      <c r="U99" s="14">
        <f>IF($A99="","",IF($S99&gt;=$T99,"Dentro da meta","Abaixo da meta"))</f>
        <v/>
      </c>
      <c r="V99" s="4" t="n"/>
    </row>
    <row r="100">
      <c r="A100" s="2" t="n"/>
      <c r="B100" s="3" t="n"/>
      <c r="C100" s="2" t="n"/>
      <c r="D100" s="4" t="n"/>
      <c r="E100" s="4" t="n"/>
      <c r="F100" s="4" t="n"/>
      <c r="G100" s="4" t="n"/>
      <c r="H100" s="4" t="n"/>
      <c r="I100" s="5" t="n"/>
      <c r="J100" s="5" t="n"/>
      <c r="K100" s="6">
        <f>IF($A100="","",$I100-$J100)</f>
        <v/>
      </c>
      <c r="L100" s="7" t="n"/>
      <c r="M100" s="7" t="n"/>
      <c r="N100" s="8">
        <f>IF($A100="","",$L100-$M100)</f>
        <v/>
      </c>
      <c r="O100" s="5" t="n"/>
      <c r="P100" s="9">
        <f>IF($A100="","",IFERROR($K100/$I100,0))</f>
        <v/>
      </c>
      <c r="Q100" s="9">
        <f>IF($A100="","",IFERROR(($L100*$O100)/($K100*60),0))</f>
        <v/>
      </c>
      <c r="R100" s="9">
        <f>IF($A100="","",IFERROR($M100/$L100,0))</f>
        <v/>
      </c>
      <c r="S100" s="9">
        <f>IF($A100="","",$P100*$Q100*$R100)</f>
        <v/>
      </c>
      <c r="T100" s="9">
        <f>IF($A100="","",IFERROR(VLOOKUP($F100,'Cadastros'!$A$2:$D$101,4,FALSE),0.85))</f>
        <v/>
      </c>
      <c r="U100" s="10">
        <f>IF($A100="","",IF($S100&gt;=$T100,"Dentro da meta","Abaixo da meta"))</f>
        <v/>
      </c>
      <c r="V100" s="4" t="n"/>
    </row>
    <row r="101">
      <c r="A101" s="2" t="n"/>
      <c r="B101" s="3" t="n"/>
      <c r="C101" s="2" t="n"/>
      <c r="D101" s="4" t="n"/>
      <c r="E101" s="4" t="n"/>
      <c r="F101" s="4" t="n"/>
      <c r="G101" s="4" t="n"/>
      <c r="H101" s="4" t="n"/>
      <c r="I101" s="5" t="n"/>
      <c r="J101" s="5" t="n"/>
      <c r="K101" s="11">
        <f>IF($A101="","",$I101-$J101)</f>
        <v/>
      </c>
      <c r="L101" s="7" t="n"/>
      <c r="M101" s="7" t="n"/>
      <c r="N101" s="12">
        <f>IF($A101="","",$L101-$M101)</f>
        <v/>
      </c>
      <c r="O101" s="5" t="n"/>
      <c r="P101" s="13">
        <f>IF($A101="","",IFERROR($K101/$I101,0))</f>
        <v/>
      </c>
      <c r="Q101" s="13">
        <f>IF($A101="","",IFERROR(($L101*$O101)/($K101*60),0))</f>
        <v/>
      </c>
      <c r="R101" s="13">
        <f>IF($A101="","",IFERROR($M101/$L101,0))</f>
        <v/>
      </c>
      <c r="S101" s="13">
        <f>IF($A101="","",$P101*$Q101*$R101)</f>
        <v/>
      </c>
      <c r="T101" s="13">
        <f>IF($A101="","",IFERROR(VLOOKUP($F101,'Cadastros'!$A$2:$D$101,4,FALSE),0.85))</f>
        <v/>
      </c>
      <c r="U101" s="14">
        <f>IF($A101="","",IF($S101&gt;=$T101,"Dentro da meta","Abaixo da meta"))</f>
        <v/>
      </c>
      <c r="V101" s="4" t="n"/>
    </row>
  </sheetData>
  <autoFilter ref="A1:V101"/>
  <conditionalFormatting sqref="U2:U101">
    <cfRule type="expression" priority="1" dxfId="0" stopIfTrue="1">
      <formula>$U2="Dentro da meta"</formula>
    </cfRule>
    <cfRule type="expression" priority="2" dxfId="1" stopIfTrue="1">
      <formula>$U2="Abaixo da meta"</formula>
    </cfRule>
  </conditionalFormatting>
  <conditionalFormatting sqref="S2:S101">
    <cfRule type="expression" priority="3" dxfId="2" stopIfTrue="0">
      <formula>AND($S2&lt;&gt;"",$S2&lt;$T2)</formula>
    </cfRule>
  </conditionalFormatting>
  <dataValidations count="5">
    <dataValidation sqref="C2:C101" showErrorMessage="1" showInputMessage="1" allowBlank="1" type="list">
      <formula1>"1º turno,2º turno,3º turno"</formula1>
    </dataValidation>
    <dataValidation sqref="F2:F101" showErrorMessage="1" showInputMessage="1" allowBlank="1" type="list">
      <formula1>='Cadastros'!$A$2:$A$101</formula1>
    </dataValidation>
    <dataValidation sqref="H2:H101" showErrorMessage="1" showInputMessage="1" allowBlank="1" type="list">
      <formula1>='Cadastros'!$H$2:$H$5</formula1>
    </dataValidation>
    <dataValidation sqref="E2:E101" showErrorMessage="1" showInputMessage="1" allowBlank="1" type="list">
      <formula1>='Cadastros'!$J$2:$J$6</formula1>
    </dataValidation>
    <dataValidation sqref="B2:B101" showErrorMessage="1" showInputMessage="1" allowBlank="1" type="date" operator="greaterThanOrEqual">
      <formula1>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6" customWidth="1" min="4" max="4"/>
    <col width="16" customWidth="1" min="6" max="6"/>
    <col width="28" customWidth="1" min="8" max="8"/>
    <col width="20" customWidth="1" min="10" max="10"/>
  </cols>
  <sheetData>
    <row r="1" ht="30" customHeight="1">
      <c r="A1" s="1" t="inlineStr">
        <is>
          <t>Máquina</t>
        </is>
      </c>
      <c r="B1" s="1" t="inlineStr">
        <is>
          <t>Linha</t>
        </is>
      </c>
      <c r="C1" s="1" t="inlineStr">
        <is>
          <t>Centro de Custo</t>
        </is>
      </c>
      <c r="D1" s="1" t="inlineStr">
        <is>
          <t>Meta OEE (%)</t>
        </is>
      </c>
      <c r="F1" s="1" t="inlineStr">
        <is>
          <t>Turnos</t>
        </is>
      </c>
      <c r="H1" s="1" t="inlineStr">
        <is>
          <t>Produtos</t>
        </is>
      </c>
      <c r="J1" s="1" t="inlineStr">
        <is>
          <t>Cidades</t>
        </is>
      </c>
    </row>
    <row r="2">
      <c r="A2" s="4" t="inlineStr">
        <is>
          <t>Injetora 01</t>
        </is>
      </c>
      <c r="B2" s="4" t="inlineStr">
        <is>
          <t>Injeção</t>
        </is>
      </c>
      <c r="C2" s="4" t="inlineStr">
        <is>
          <t>CC-101</t>
        </is>
      </c>
      <c r="D2" s="15" t="n">
        <v>0.85</v>
      </c>
      <c r="F2" s="4" t="inlineStr">
        <is>
          <t>1º turno</t>
        </is>
      </c>
      <c r="H2" s="4" t="inlineStr">
        <is>
          <t>Garrafa PET 500 ml</t>
        </is>
      </c>
      <c r="J2" s="4" t="inlineStr">
        <is>
          <t>São Paulo</t>
        </is>
      </c>
    </row>
    <row r="3">
      <c r="A3" s="4" t="inlineStr">
        <is>
          <t>Injetora 02</t>
        </is>
      </c>
      <c r="B3" s="4" t="inlineStr">
        <is>
          <t>Injeção</t>
        </is>
      </c>
      <c r="C3" s="4" t="inlineStr">
        <is>
          <t>CC-102</t>
        </is>
      </c>
      <c r="D3" s="15" t="n">
        <v>0.85</v>
      </c>
      <c r="F3" s="4" t="inlineStr">
        <is>
          <t>2º turno</t>
        </is>
      </c>
      <c r="H3" s="4" t="inlineStr">
        <is>
          <t>Tampa plástica</t>
        </is>
      </c>
      <c r="J3" s="4" t="inlineStr">
        <is>
          <t>Campinas</t>
        </is>
      </c>
    </row>
    <row r="4">
      <c r="A4" s="4" t="inlineStr">
        <is>
          <t>Linha Envase 01</t>
        </is>
      </c>
      <c r="B4" s="4" t="inlineStr">
        <is>
          <t>Envase</t>
        </is>
      </c>
      <c r="C4" s="4" t="inlineStr">
        <is>
          <t>CC-201</t>
        </is>
      </c>
      <c r="D4" s="15" t="n">
        <v>0.8</v>
      </c>
      <c r="F4" s="4" t="inlineStr">
        <is>
          <t>3º turno</t>
        </is>
      </c>
      <c r="H4" s="4" t="inlineStr">
        <is>
          <t>Embalagem alimentícia</t>
        </is>
      </c>
      <c r="J4" s="4" t="inlineStr">
        <is>
          <t>Belo Horizonte</t>
        </is>
      </c>
    </row>
    <row r="5">
      <c r="A5" s="4" t="inlineStr">
        <is>
          <t>Prensa 01</t>
        </is>
      </c>
      <c r="B5" s="4" t="inlineStr">
        <is>
          <t>Estamparia</t>
        </is>
      </c>
      <c r="C5" s="4" t="inlineStr">
        <is>
          <t>CC-301</t>
        </is>
      </c>
      <c r="D5" s="15" t="n">
        <v>0.82</v>
      </c>
      <c r="H5" s="4" t="inlineStr">
        <is>
          <t>Componente automotivo</t>
        </is>
      </c>
      <c r="J5" s="4" t="inlineStr">
        <is>
          <t>Curitiba</t>
        </is>
      </c>
    </row>
    <row r="6">
      <c r="A6" s="4" t="inlineStr">
        <is>
          <t>Usinagem CNC 01</t>
        </is>
      </c>
      <c r="B6" s="4" t="inlineStr">
        <is>
          <t>Usinagem</t>
        </is>
      </c>
      <c r="C6" s="4" t="inlineStr">
        <is>
          <t>CC-401</t>
        </is>
      </c>
      <c r="D6" s="15" t="n">
        <v>0.85</v>
      </c>
      <c r="J6" s="4" t="inlineStr">
        <is>
          <t>Joinville</t>
        </is>
      </c>
    </row>
    <row r="7">
      <c r="A7" s="4" t="n"/>
      <c r="B7" s="4" t="n"/>
      <c r="C7" s="4" t="n"/>
      <c r="D7" s="15" t="n"/>
    </row>
    <row r="8">
      <c r="A8" s="4" t="n"/>
      <c r="B8" s="4" t="n"/>
      <c r="C8" s="4" t="n"/>
      <c r="D8" s="15" t="n"/>
    </row>
    <row r="9">
      <c r="A9" s="4" t="n"/>
      <c r="B9" s="4" t="n"/>
      <c r="C9" s="4" t="n"/>
      <c r="D9" s="15" t="n"/>
    </row>
    <row r="10">
      <c r="A10" s="4" t="n"/>
      <c r="B10" s="4" t="n"/>
      <c r="C10" s="4" t="n"/>
      <c r="D10" s="15" t="n"/>
    </row>
    <row r="11">
      <c r="A11" s="4" t="n"/>
      <c r="B11" s="4" t="n"/>
      <c r="C11" s="4" t="n"/>
      <c r="D11" s="15" t="n"/>
    </row>
    <row r="12">
      <c r="A12" s="4" t="n"/>
      <c r="B12" s="4" t="n"/>
      <c r="C12" s="4" t="n"/>
      <c r="D12" s="15" t="n"/>
    </row>
    <row r="13">
      <c r="A13" s="4" t="n"/>
      <c r="B13" s="4" t="n"/>
      <c r="C13" s="4" t="n"/>
      <c r="D13" s="15" t="n"/>
    </row>
    <row r="14">
      <c r="A14" s="4" t="n"/>
      <c r="B14" s="4" t="n"/>
      <c r="C14" s="4" t="n"/>
      <c r="D14" s="15" t="n"/>
    </row>
    <row r="15">
      <c r="A15" s="4" t="n"/>
      <c r="B15" s="4" t="n"/>
      <c r="C15" s="4" t="n"/>
      <c r="D15" s="15" t="n"/>
    </row>
    <row r="16">
      <c r="A16" s="4" t="n"/>
      <c r="B16" s="4" t="n"/>
      <c r="C16" s="4" t="n"/>
      <c r="D16" s="15" t="n"/>
    </row>
    <row r="17">
      <c r="A17" s="4" t="n"/>
      <c r="B17" s="4" t="n"/>
      <c r="C17" s="4" t="n"/>
      <c r="D17" s="15" t="n"/>
    </row>
    <row r="18">
      <c r="A18" s="4" t="n"/>
      <c r="B18" s="4" t="n"/>
      <c r="C18" s="4" t="n"/>
      <c r="D18" s="15" t="n"/>
    </row>
    <row r="19">
      <c r="A19" s="4" t="n"/>
      <c r="B19" s="4" t="n"/>
      <c r="C19" s="4" t="n"/>
      <c r="D19" s="15" t="n"/>
    </row>
    <row r="20">
      <c r="A20" s="4" t="n"/>
      <c r="B20" s="4" t="n"/>
      <c r="C20" s="4" t="n"/>
      <c r="D20" s="15" t="n"/>
    </row>
    <row r="21">
      <c r="A21" s="4" t="n"/>
      <c r="B21" s="4" t="n"/>
      <c r="C21" s="4" t="n"/>
      <c r="D21" s="15" t="n"/>
    </row>
    <row r="22">
      <c r="A22" s="4" t="n"/>
      <c r="B22" s="4" t="n"/>
      <c r="C22" s="4" t="n"/>
      <c r="D22" s="15" t="n"/>
    </row>
    <row r="23">
      <c r="A23" s="4" t="n"/>
      <c r="B23" s="4" t="n"/>
      <c r="C23" s="4" t="n"/>
      <c r="D23" s="15" t="n"/>
    </row>
    <row r="24">
      <c r="A24" s="4" t="n"/>
      <c r="B24" s="4" t="n"/>
      <c r="C24" s="4" t="n"/>
      <c r="D24" s="15" t="n"/>
    </row>
    <row r="25">
      <c r="A25" s="4" t="n"/>
      <c r="B25" s="4" t="n"/>
      <c r="C25" s="4" t="n"/>
      <c r="D25" s="15" t="n"/>
    </row>
    <row r="26">
      <c r="A26" s="4" t="n"/>
      <c r="B26" s="4" t="n"/>
      <c r="C26" s="4" t="n"/>
      <c r="D26" s="15" t="n"/>
    </row>
    <row r="27">
      <c r="A27" s="4" t="n"/>
      <c r="B27" s="4" t="n"/>
      <c r="C27" s="4" t="n"/>
      <c r="D27" s="15" t="n"/>
    </row>
    <row r="28">
      <c r="A28" s="4" t="n"/>
      <c r="B28" s="4" t="n"/>
      <c r="C28" s="4" t="n"/>
      <c r="D28" s="15" t="n"/>
    </row>
    <row r="29">
      <c r="A29" s="4" t="n"/>
      <c r="B29" s="4" t="n"/>
      <c r="C29" s="4" t="n"/>
      <c r="D29" s="15" t="n"/>
    </row>
    <row r="30">
      <c r="A30" s="4" t="n"/>
      <c r="B30" s="4" t="n"/>
      <c r="C30" s="4" t="n"/>
      <c r="D30" s="15" t="n"/>
    </row>
    <row r="31">
      <c r="A31" s="4" t="n"/>
      <c r="B31" s="4" t="n"/>
      <c r="C31" s="4" t="n"/>
      <c r="D31" s="15" t="n"/>
    </row>
    <row r="32">
      <c r="A32" s="4" t="n"/>
      <c r="B32" s="4" t="n"/>
      <c r="C32" s="4" t="n"/>
      <c r="D32" s="15" t="n"/>
    </row>
    <row r="33">
      <c r="A33" s="4" t="n"/>
      <c r="B33" s="4" t="n"/>
      <c r="C33" s="4" t="n"/>
      <c r="D33" s="15" t="n"/>
    </row>
    <row r="34">
      <c r="A34" s="4" t="n"/>
      <c r="B34" s="4" t="n"/>
      <c r="C34" s="4" t="n"/>
      <c r="D34" s="15" t="n"/>
    </row>
    <row r="35">
      <c r="A35" s="4" t="n"/>
      <c r="B35" s="4" t="n"/>
      <c r="C35" s="4" t="n"/>
      <c r="D35" s="15" t="n"/>
    </row>
    <row r="36">
      <c r="A36" s="4" t="n"/>
      <c r="B36" s="4" t="n"/>
      <c r="C36" s="4" t="n"/>
      <c r="D36" s="15" t="n"/>
    </row>
    <row r="37">
      <c r="A37" s="4" t="n"/>
      <c r="B37" s="4" t="n"/>
      <c r="C37" s="4" t="n"/>
      <c r="D37" s="15" t="n"/>
    </row>
    <row r="38">
      <c r="A38" s="4" t="n"/>
      <c r="B38" s="4" t="n"/>
      <c r="C38" s="4" t="n"/>
      <c r="D38" s="15" t="n"/>
    </row>
    <row r="39">
      <c r="A39" s="4" t="n"/>
      <c r="B39" s="4" t="n"/>
      <c r="C39" s="4" t="n"/>
      <c r="D39" s="15" t="n"/>
    </row>
    <row r="40">
      <c r="A40" s="4" t="n"/>
      <c r="B40" s="4" t="n"/>
      <c r="C40" s="4" t="n"/>
      <c r="D40" s="15" t="n"/>
    </row>
    <row r="41">
      <c r="A41" s="4" t="n"/>
      <c r="B41" s="4" t="n"/>
      <c r="C41" s="4" t="n"/>
      <c r="D41" s="15" t="n"/>
    </row>
    <row r="42">
      <c r="A42" s="4" t="n"/>
      <c r="B42" s="4" t="n"/>
      <c r="C42" s="4" t="n"/>
      <c r="D42" s="15" t="n"/>
    </row>
    <row r="43">
      <c r="A43" s="4" t="n"/>
      <c r="B43" s="4" t="n"/>
      <c r="C43" s="4" t="n"/>
      <c r="D43" s="15" t="n"/>
    </row>
    <row r="44">
      <c r="A44" s="4" t="n"/>
      <c r="B44" s="4" t="n"/>
      <c r="C44" s="4" t="n"/>
      <c r="D44" s="15" t="n"/>
    </row>
    <row r="45">
      <c r="A45" s="4" t="n"/>
      <c r="B45" s="4" t="n"/>
      <c r="C45" s="4" t="n"/>
      <c r="D45" s="15" t="n"/>
    </row>
    <row r="46">
      <c r="A46" s="4" t="n"/>
      <c r="B46" s="4" t="n"/>
      <c r="C46" s="4" t="n"/>
      <c r="D46" s="15" t="n"/>
    </row>
    <row r="47">
      <c r="A47" s="4" t="n"/>
      <c r="B47" s="4" t="n"/>
      <c r="C47" s="4" t="n"/>
      <c r="D47" s="15" t="n"/>
    </row>
    <row r="48">
      <c r="A48" s="4" t="n"/>
      <c r="B48" s="4" t="n"/>
      <c r="C48" s="4" t="n"/>
      <c r="D48" s="15" t="n"/>
    </row>
    <row r="49">
      <c r="A49" s="4" t="n"/>
      <c r="B49" s="4" t="n"/>
      <c r="C49" s="4" t="n"/>
      <c r="D49" s="15" t="n"/>
    </row>
    <row r="50">
      <c r="A50" s="4" t="n"/>
      <c r="B50" s="4" t="n"/>
      <c r="C50" s="4" t="n"/>
      <c r="D50" s="15" t="n"/>
    </row>
    <row r="51">
      <c r="A51" s="4" t="n"/>
      <c r="B51" s="4" t="n"/>
      <c r="C51" s="4" t="n"/>
      <c r="D51" s="15" t="n"/>
    </row>
    <row r="52">
      <c r="A52" s="4" t="n"/>
      <c r="B52" s="4" t="n"/>
      <c r="C52" s="4" t="n"/>
      <c r="D52" s="15" t="n"/>
    </row>
    <row r="53">
      <c r="A53" s="4" t="n"/>
      <c r="B53" s="4" t="n"/>
      <c r="C53" s="4" t="n"/>
      <c r="D53" s="15" t="n"/>
    </row>
    <row r="54">
      <c r="A54" s="4" t="n"/>
      <c r="B54" s="4" t="n"/>
      <c r="C54" s="4" t="n"/>
      <c r="D54" s="15" t="n"/>
    </row>
    <row r="55">
      <c r="A55" s="4" t="n"/>
      <c r="B55" s="4" t="n"/>
      <c r="C55" s="4" t="n"/>
      <c r="D55" s="15" t="n"/>
    </row>
    <row r="56">
      <c r="A56" s="4" t="n"/>
      <c r="B56" s="4" t="n"/>
      <c r="C56" s="4" t="n"/>
      <c r="D56" s="15" t="n"/>
    </row>
    <row r="57">
      <c r="A57" s="4" t="n"/>
      <c r="B57" s="4" t="n"/>
      <c r="C57" s="4" t="n"/>
      <c r="D57" s="15" t="n"/>
    </row>
    <row r="58">
      <c r="A58" s="4" t="n"/>
      <c r="B58" s="4" t="n"/>
      <c r="C58" s="4" t="n"/>
      <c r="D58" s="15" t="n"/>
    </row>
    <row r="59">
      <c r="A59" s="4" t="n"/>
      <c r="B59" s="4" t="n"/>
      <c r="C59" s="4" t="n"/>
      <c r="D59" s="15" t="n"/>
    </row>
    <row r="60">
      <c r="A60" s="4" t="n"/>
      <c r="B60" s="4" t="n"/>
      <c r="C60" s="4" t="n"/>
      <c r="D60" s="15" t="n"/>
    </row>
    <row r="61">
      <c r="A61" s="4" t="n"/>
      <c r="B61" s="4" t="n"/>
      <c r="C61" s="4" t="n"/>
      <c r="D61" s="15" t="n"/>
    </row>
    <row r="62">
      <c r="A62" s="4" t="n"/>
      <c r="B62" s="4" t="n"/>
      <c r="C62" s="4" t="n"/>
      <c r="D62" s="15" t="n"/>
    </row>
    <row r="63">
      <c r="A63" s="4" t="n"/>
      <c r="B63" s="4" t="n"/>
      <c r="C63" s="4" t="n"/>
      <c r="D63" s="15" t="n"/>
    </row>
    <row r="64">
      <c r="A64" s="4" t="n"/>
      <c r="B64" s="4" t="n"/>
      <c r="C64" s="4" t="n"/>
      <c r="D64" s="15" t="n"/>
    </row>
    <row r="65">
      <c r="A65" s="4" t="n"/>
      <c r="B65" s="4" t="n"/>
      <c r="C65" s="4" t="n"/>
      <c r="D65" s="15" t="n"/>
    </row>
    <row r="66">
      <c r="A66" s="4" t="n"/>
      <c r="B66" s="4" t="n"/>
      <c r="C66" s="4" t="n"/>
      <c r="D66" s="15" t="n"/>
    </row>
    <row r="67">
      <c r="A67" s="4" t="n"/>
      <c r="B67" s="4" t="n"/>
      <c r="C67" s="4" t="n"/>
      <c r="D67" s="15" t="n"/>
    </row>
    <row r="68">
      <c r="A68" s="4" t="n"/>
      <c r="B68" s="4" t="n"/>
      <c r="C68" s="4" t="n"/>
      <c r="D68" s="15" t="n"/>
    </row>
    <row r="69">
      <c r="A69" s="4" t="n"/>
      <c r="B69" s="4" t="n"/>
      <c r="C69" s="4" t="n"/>
      <c r="D69" s="15" t="n"/>
    </row>
    <row r="70">
      <c r="A70" s="4" t="n"/>
      <c r="B70" s="4" t="n"/>
      <c r="C70" s="4" t="n"/>
      <c r="D70" s="15" t="n"/>
    </row>
    <row r="71">
      <c r="A71" s="4" t="n"/>
      <c r="B71" s="4" t="n"/>
      <c r="C71" s="4" t="n"/>
      <c r="D71" s="15" t="n"/>
    </row>
    <row r="72">
      <c r="A72" s="4" t="n"/>
      <c r="B72" s="4" t="n"/>
      <c r="C72" s="4" t="n"/>
      <c r="D72" s="15" t="n"/>
    </row>
    <row r="73">
      <c r="A73" s="4" t="n"/>
      <c r="B73" s="4" t="n"/>
      <c r="C73" s="4" t="n"/>
      <c r="D73" s="15" t="n"/>
    </row>
    <row r="74">
      <c r="A74" s="4" t="n"/>
      <c r="B74" s="4" t="n"/>
      <c r="C74" s="4" t="n"/>
      <c r="D74" s="15" t="n"/>
    </row>
    <row r="75">
      <c r="A75" s="4" t="n"/>
      <c r="B75" s="4" t="n"/>
      <c r="C75" s="4" t="n"/>
      <c r="D75" s="15" t="n"/>
    </row>
    <row r="76">
      <c r="A76" s="4" t="n"/>
      <c r="B76" s="4" t="n"/>
      <c r="C76" s="4" t="n"/>
      <c r="D76" s="15" t="n"/>
    </row>
    <row r="77">
      <c r="A77" s="4" t="n"/>
      <c r="B77" s="4" t="n"/>
      <c r="C77" s="4" t="n"/>
      <c r="D77" s="15" t="n"/>
    </row>
    <row r="78">
      <c r="A78" s="4" t="n"/>
      <c r="B78" s="4" t="n"/>
      <c r="C78" s="4" t="n"/>
      <c r="D78" s="15" t="n"/>
    </row>
    <row r="79">
      <c r="A79" s="4" t="n"/>
      <c r="B79" s="4" t="n"/>
      <c r="C79" s="4" t="n"/>
      <c r="D79" s="15" t="n"/>
    </row>
    <row r="80">
      <c r="A80" s="4" t="n"/>
      <c r="B80" s="4" t="n"/>
      <c r="C80" s="4" t="n"/>
      <c r="D80" s="15" t="n"/>
    </row>
    <row r="81">
      <c r="A81" s="4" t="n"/>
      <c r="B81" s="4" t="n"/>
      <c r="C81" s="4" t="n"/>
      <c r="D81" s="15" t="n"/>
    </row>
    <row r="82">
      <c r="A82" s="4" t="n"/>
      <c r="B82" s="4" t="n"/>
      <c r="C82" s="4" t="n"/>
      <c r="D82" s="15" t="n"/>
    </row>
    <row r="83">
      <c r="A83" s="4" t="n"/>
      <c r="B83" s="4" t="n"/>
      <c r="C83" s="4" t="n"/>
      <c r="D83" s="15" t="n"/>
    </row>
    <row r="84">
      <c r="A84" s="4" t="n"/>
      <c r="B84" s="4" t="n"/>
      <c r="C84" s="4" t="n"/>
      <c r="D84" s="15" t="n"/>
    </row>
    <row r="85">
      <c r="A85" s="4" t="n"/>
      <c r="B85" s="4" t="n"/>
      <c r="C85" s="4" t="n"/>
      <c r="D85" s="15" t="n"/>
    </row>
    <row r="86">
      <c r="A86" s="4" t="n"/>
      <c r="B86" s="4" t="n"/>
      <c r="C86" s="4" t="n"/>
      <c r="D86" s="15" t="n"/>
    </row>
    <row r="87">
      <c r="A87" s="4" t="n"/>
      <c r="B87" s="4" t="n"/>
      <c r="C87" s="4" t="n"/>
      <c r="D87" s="15" t="n"/>
    </row>
    <row r="88">
      <c r="A88" s="4" t="n"/>
      <c r="B88" s="4" t="n"/>
      <c r="C88" s="4" t="n"/>
      <c r="D88" s="15" t="n"/>
    </row>
    <row r="89">
      <c r="A89" s="4" t="n"/>
      <c r="B89" s="4" t="n"/>
      <c r="C89" s="4" t="n"/>
      <c r="D89" s="15" t="n"/>
    </row>
    <row r="90">
      <c r="A90" s="4" t="n"/>
      <c r="B90" s="4" t="n"/>
      <c r="C90" s="4" t="n"/>
      <c r="D90" s="15" t="n"/>
    </row>
    <row r="91">
      <c r="A91" s="4" t="n"/>
      <c r="B91" s="4" t="n"/>
      <c r="C91" s="4" t="n"/>
      <c r="D91" s="15" t="n"/>
    </row>
    <row r="92">
      <c r="A92" s="4" t="n"/>
      <c r="B92" s="4" t="n"/>
      <c r="C92" s="4" t="n"/>
      <c r="D92" s="15" t="n"/>
    </row>
    <row r="93">
      <c r="A93" s="4" t="n"/>
      <c r="B93" s="4" t="n"/>
      <c r="C93" s="4" t="n"/>
      <c r="D93" s="15" t="n"/>
    </row>
    <row r="94">
      <c r="A94" s="4" t="n"/>
      <c r="B94" s="4" t="n"/>
      <c r="C94" s="4" t="n"/>
      <c r="D94" s="15" t="n"/>
    </row>
    <row r="95">
      <c r="A95" s="4" t="n"/>
      <c r="B95" s="4" t="n"/>
      <c r="C95" s="4" t="n"/>
      <c r="D95" s="15" t="n"/>
    </row>
    <row r="96">
      <c r="A96" s="4" t="n"/>
      <c r="B96" s="4" t="n"/>
      <c r="C96" s="4" t="n"/>
      <c r="D96" s="15" t="n"/>
    </row>
    <row r="97">
      <c r="A97" s="4" t="n"/>
      <c r="B97" s="4" t="n"/>
      <c r="C97" s="4" t="n"/>
      <c r="D97" s="15" t="n"/>
    </row>
    <row r="98">
      <c r="A98" s="4" t="n"/>
      <c r="B98" s="4" t="n"/>
      <c r="C98" s="4" t="n"/>
      <c r="D98" s="15" t="n"/>
    </row>
    <row r="99">
      <c r="A99" s="4" t="n"/>
      <c r="B99" s="4" t="n"/>
      <c r="C99" s="4" t="n"/>
      <c r="D99" s="15" t="n"/>
    </row>
    <row r="100">
      <c r="A100" s="4" t="n"/>
      <c r="B100" s="4" t="n"/>
      <c r="C100" s="4" t="n"/>
      <c r="D100" s="15" t="n"/>
    </row>
    <row r="101">
      <c r="A101" s="4" t="n"/>
      <c r="B101" s="4" t="n"/>
      <c r="C101" s="4" t="n"/>
      <c r="D101" s="15" t="n"/>
    </row>
  </sheetData>
  <autoFilter ref="A1:D101"/>
  <dataValidations count="1">
    <dataValidation sqref="D2:D101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15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27" customWidth="1" min="1" max="1"/>
    <col width="16" customWidth="1" min="2" max="2"/>
    <col width="23" customWidth="1" min="3" max="3"/>
    <col width="20" customWidth="1" min="4" max="4"/>
    <col width="18" customWidth="1" min="5" max="5"/>
    <col width="4" customWidth="1" min="6" max="6"/>
    <col width="16" customWidth="1" min="7" max="7"/>
    <col width="16" customWidth="1" min="8" max="8"/>
    <col width="4" customWidth="1" min="9" max="9"/>
    <col width="25" customWidth="1" min="10" max="10"/>
    <col width="16" customWidth="1" min="11" max="11"/>
    <col width="4" customWidth="1" min="12" max="12"/>
    <col width="4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 ht="32" customHeight="1">
      <c r="A1" s="16" t="inlineStr">
        <is>
          <t>Dashboard Executivo | OEE Industrial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3" t="n"/>
      <c r="Q1" s="24" t="n"/>
    </row>
    <row r="2">
      <c r="A2" s="17" t="inlineStr">
        <is>
          <t>Indicadores consolidados de disponibilidade, performance, qualidade e eficiência global</t>
        </is>
      </c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3" t="n"/>
      <c r="M2" s="23" t="n"/>
      <c r="N2" s="23" t="n"/>
      <c r="O2" s="23" t="n"/>
      <c r="P2" s="23" t="n"/>
      <c r="Q2" s="24" t="n"/>
    </row>
    <row r="3">
      <c r="A3" s="18" t="inlineStr">
        <is>
          <t>OEE médio geral</t>
        </is>
      </c>
      <c r="B3" s="19">
        <f>IFERROR(AVERAGE('Produção'!$S$2:$S$101),0)</f>
        <v/>
      </c>
      <c r="D3" s="18" t="inlineStr">
        <is>
          <t>Disponibilidade média</t>
        </is>
      </c>
      <c r="E3" s="19">
        <f>IFERROR(AVERAGE('Produção'!$P$2:$P$101),0)</f>
        <v/>
      </c>
      <c r="G3" s="18" t="inlineStr">
        <is>
          <t>Performance média</t>
        </is>
      </c>
      <c r="H3" s="19">
        <f>IFERROR(AVERAGE('Produção'!$Q$2:$Q$101),0)</f>
        <v/>
      </c>
      <c r="J3" s="18" t="inlineStr">
        <is>
          <t>Qualidade média</t>
        </is>
      </c>
      <c r="K3" s="19">
        <f>IFERROR(AVERAGE('Produção'!$R$2:$R$101),0)</f>
        <v/>
      </c>
    </row>
    <row r="4"/>
    <row r="5">
      <c r="A5" s="18" t="inlineStr">
        <is>
          <t>Total produzido</t>
        </is>
      </c>
      <c r="B5" s="20">
        <f>SUM('Produção'!$L$2:$L$101)</f>
        <v/>
      </c>
      <c r="D5" s="18" t="inlineStr">
        <is>
          <t>Total de peças rejeitadas</t>
        </is>
      </c>
      <c r="E5" s="20">
        <f>SUM('Produção'!$N$2:$N$101)</f>
        <v/>
      </c>
      <c r="G5" s="18" t="inlineStr">
        <is>
          <t>Registros dentro da meta</t>
        </is>
      </c>
      <c r="H5" s="20">
        <f>COUNTIF('Produção'!$U$2:$U$101,"Dentro da meta")</f>
        <v/>
      </c>
      <c r="J5" s="18" t="inlineStr">
        <is>
          <t>Índice de atingimento</t>
        </is>
      </c>
      <c r="K5" s="19">
        <f>IFERROR(COUNTIF('Produção'!$U$2:$U$101,"Dentro da meta")/COUNTA('Produção'!$A$2:$A$101),0)</f>
        <v/>
      </c>
    </row>
    <row r="6"/>
    <row r="7"/>
    <row r="8">
      <c r="A8" s="21" t="inlineStr">
        <is>
          <t>Leitura gerencial: indicadores calculados sobre todos os registros preenchidos na aba Produção.</t>
        </is>
      </c>
      <c r="B8" s="23" t="n"/>
      <c r="C8" s="23" t="n"/>
      <c r="D8" s="23" t="n"/>
      <c r="E8" s="23" t="n"/>
      <c r="F8" s="23" t="n"/>
      <c r="G8" s="23" t="n"/>
      <c r="H8" s="23" t="n"/>
      <c r="I8" s="23" t="n"/>
      <c r="J8" s="23" t="n"/>
      <c r="K8" s="24" t="n"/>
    </row>
    <row r="9"/>
    <row r="10"/>
    <row r="11"/>
    <row r="12"/>
    <row r="13"/>
    <row r="14"/>
    <row r="15">
      <c r="A15" s="1" t="inlineStr">
        <is>
          <t>Máquina</t>
        </is>
      </c>
      <c r="B15" s="1" t="inlineStr">
        <is>
          <t>OEE médio</t>
        </is>
      </c>
      <c r="C15" s="1" t="inlineStr">
        <is>
          <t>Disponibilidade média</t>
        </is>
      </c>
      <c r="D15" s="1" t="inlineStr">
        <is>
          <t>Performance média</t>
        </is>
      </c>
      <c r="E15" s="1" t="inlineStr">
        <is>
          <t>Qualidade média</t>
        </is>
      </c>
    </row>
    <row r="16">
      <c r="A16" s="21">
        <f>IF('Cadastros'!$A2="","",'Cadastros'!$A2)</f>
        <v/>
      </c>
      <c r="B16" s="9">
        <f>IF($A16="","",IFERROR(SUMIF('Produção'!$F$2:$F$101,$A16,'Produção'!$S$2:$S$101)/COUNTIF('Produção'!$F$2:$F$101,$A16),0))</f>
        <v/>
      </c>
      <c r="C16" s="9">
        <f>IF($A16="","",IFERROR(SUMIF('Produção'!$F$2:$F$101,$A16,'Produção'!$P$2:$P$101)/COUNTIF('Produção'!$F$2:$F$101,$A16),0))</f>
        <v/>
      </c>
      <c r="D16" s="9">
        <f>IF($A16="","",IFERROR(SUMIF('Produção'!$F$2:$F$101,$A16,'Produção'!$Q$2:$Q$101)/COUNTIF('Produção'!$F$2:$F$101,$A16),0))</f>
        <v/>
      </c>
      <c r="E16" s="9">
        <f>IF($A16="","",IFERROR(SUMIF('Produção'!$F$2:$F$101,$A16,'Produção'!$R$2:$R$101)/COUNTIF('Produção'!$F$2:$F$101,$A16),0))</f>
        <v/>
      </c>
    </row>
    <row r="17">
      <c r="A17" s="22">
        <f>IF('Cadastros'!$A3="","",'Cadastros'!$A3)</f>
        <v/>
      </c>
      <c r="B17" s="13">
        <f>IF($A17="","",IFERROR(SUMIF('Produção'!$F$2:$F$101,$A17,'Produção'!$S$2:$S$101)/COUNTIF('Produção'!$F$2:$F$101,$A17),0))</f>
        <v/>
      </c>
      <c r="C17" s="13">
        <f>IF($A17="","",IFERROR(SUMIF('Produção'!$F$2:$F$101,$A17,'Produção'!$P$2:$P$101)/COUNTIF('Produção'!$F$2:$F$101,$A17),0))</f>
        <v/>
      </c>
      <c r="D17" s="13">
        <f>IF($A17="","",IFERROR(SUMIF('Produção'!$F$2:$F$101,$A17,'Produção'!$Q$2:$Q$101)/COUNTIF('Produção'!$F$2:$F$101,$A17),0))</f>
        <v/>
      </c>
      <c r="E17" s="13">
        <f>IF($A17="","",IFERROR(SUMIF('Produção'!$F$2:$F$101,$A17,'Produção'!$R$2:$R$101)/COUNTIF('Produção'!$F$2:$F$101,$A17),0))</f>
        <v/>
      </c>
    </row>
    <row r="18">
      <c r="A18" s="21">
        <f>IF('Cadastros'!$A4="","",'Cadastros'!$A4)</f>
        <v/>
      </c>
      <c r="B18" s="9">
        <f>IF($A18="","",IFERROR(SUMIF('Produção'!$F$2:$F$101,$A18,'Produção'!$S$2:$S$101)/COUNTIF('Produção'!$F$2:$F$101,$A18),0))</f>
        <v/>
      </c>
      <c r="C18" s="9">
        <f>IF($A18="","",IFERROR(SUMIF('Produção'!$F$2:$F$101,$A18,'Produção'!$P$2:$P$101)/COUNTIF('Produção'!$F$2:$F$101,$A18),0))</f>
        <v/>
      </c>
      <c r="D18" s="9">
        <f>IF($A18="","",IFERROR(SUMIF('Produção'!$F$2:$F$101,$A18,'Produção'!$Q$2:$Q$101)/COUNTIF('Produção'!$F$2:$F$101,$A18),0))</f>
        <v/>
      </c>
      <c r="E18" s="9">
        <f>IF($A18="","",IFERROR(SUMIF('Produção'!$F$2:$F$101,$A18,'Produção'!$R$2:$R$101)/COUNTIF('Produção'!$F$2:$F$101,$A18),0))</f>
        <v/>
      </c>
    </row>
    <row r="19">
      <c r="A19" s="22">
        <f>IF('Cadastros'!$A5="","",'Cadastros'!$A5)</f>
        <v/>
      </c>
      <c r="B19" s="13">
        <f>IF($A19="","",IFERROR(SUMIF('Produção'!$F$2:$F$101,$A19,'Produção'!$S$2:$S$101)/COUNTIF('Produção'!$F$2:$F$101,$A19),0))</f>
        <v/>
      </c>
      <c r="C19" s="13">
        <f>IF($A19="","",IFERROR(SUMIF('Produção'!$F$2:$F$101,$A19,'Produção'!$P$2:$P$101)/COUNTIF('Produção'!$F$2:$F$101,$A19),0))</f>
        <v/>
      </c>
      <c r="D19" s="13">
        <f>IF($A19="","",IFERROR(SUMIF('Produção'!$F$2:$F$101,$A19,'Produção'!$Q$2:$Q$101)/COUNTIF('Produção'!$F$2:$F$101,$A19),0))</f>
        <v/>
      </c>
      <c r="E19" s="13">
        <f>IF($A19="","",IFERROR(SUMIF('Produção'!$F$2:$F$101,$A19,'Produção'!$R$2:$R$101)/COUNTIF('Produção'!$F$2:$F$101,$A19),0))</f>
        <v/>
      </c>
    </row>
    <row r="20">
      <c r="A20" s="21">
        <f>IF('Cadastros'!$A6="","",'Cadastros'!$A6)</f>
        <v/>
      </c>
      <c r="B20" s="9">
        <f>IF($A20="","",IFERROR(SUMIF('Produção'!$F$2:$F$101,$A20,'Produção'!$S$2:$S$101)/COUNTIF('Produção'!$F$2:$F$101,$A20),0))</f>
        <v/>
      </c>
      <c r="C20" s="9">
        <f>IF($A20="","",IFERROR(SUMIF('Produção'!$F$2:$F$101,$A20,'Produção'!$P$2:$P$101)/COUNTIF('Produção'!$F$2:$F$101,$A20),0))</f>
        <v/>
      </c>
      <c r="D20" s="9">
        <f>IF($A20="","",IFERROR(SUMIF('Produção'!$F$2:$F$101,$A20,'Produção'!$Q$2:$Q$101)/COUNTIF('Produção'!$F$2:$F$101,$A20),0))</f>
        <v/>
      </c>
      <c r="E20" s="9">
        <f>IF($A20="","",IFERROR(SUMIF('Produção'!$F$2:$F$101,$A20,'Produção'!$R$2:$R$101)/COUNTIF('Produção'!$F$2:$F$101,$A20),0))</f>
        <v/>
      </c>
    </row>
    <row r="21">
      <c r="A21" s="22">
        <f>IF('Cadastros'!$A7="","",'Cadastros'!$A7)</f>
        <v/>
      </c>
      <c r="B21" s="13">
        <f>IF($A21="","",IFERROR(SUMIF('Produção'!$F$2:$F$101,$A21,'Produção'!$S$2:$S$101)/COUNTIF('Produção'!$F$2:$F$101,$A21),0))</f>
        <v/>
      </c>
      <c r="C21" s="13">
        <f>IF($A21="","",IFERROR(SUMIF('Produção'!$F$2:$F$101,$A21,'Produção'!$P$2:$P$101)/COUNTIF('Produção'!$F$2:$F$101,$A21),0))</f>
        <v/>
      </c>
      <c r="D21" s="13">
        <f>IF($A21="","",IFERROR(SUMIF('Produção'!$F$2:$F$101,$A21,'Produção'!$Q$2:$Q$101)/COUNTIF('Produção'!$F$2:$F$101,$A21),0))</f>
        <v/>
      </c>
      <c r="E21" s="13">
        <f>IF($A21="","",IFERROR(SUMIF('Produção'!$F$2:$F$101,$A21,'Produção'!$R$2:$R$101)/COUNTIF('Produção'!$F$2:$F$101,$A21),0))</f>
        <v/>
      </c>
    </row>
    <row r="22">
      <c r="A22" s="21">
        <f>IF('Cadastros'!$A8="","",'Cadastros'!$A8)</f>
        <v/>
      </c>
      <c r="B22" s="9">
        <f>IF($A22="","",IFERROR(SUMIF('Produção'!$F$2:$F$101,$A22,'Produção'!$S$2:$S$101)/COUNTIF('Produção'!$F$2:$F$101,$A22),0))</f>
        <v/>
      </c>
      <c r="C22" s="9">
        <f>IF($A22="","",IFERROR(SUMIF('Produção'!$F$2:$F$101,$A22,'Produção'!$P$2:$P$101)/COUNTIF('Produção'!$F$2:$F$101,$A22),0))</f>
        <v/>
      </c>
      <c r="D22" s="9">
        <f>IF($A22="","",IFERROR(SUMIF('Produção'!$F$2:$F$101,$A22,'Produção'!$Q$2:$Q$101)/COUNTIF('Produção'!$F$2:$F$101,$A22),0))</f>
        <v/>
      </c>
      <c r="E22" s="9">
        <f>IF($A22="","",IFERROR(SUMIF('Produção'!$F$2:$F$101,$A22,'Produção'!$R$2:$R$101)/COUNTIF('Produção'!$F$2:$F$101,$A22),0))</f>
        <v/>
      </c>
    </row>
    <row r="23">
      <c r="A23" s="22">
        <f>IF('Cadastros'!$A9="","",'Cadastros'!$A9)</f>
        <v/>
      </c>
      <c r="B23" s="13">
        <f>IF($A23="","",IFERROR(SUMIF('Produção'!$F$2:$F$101,$A23,'Produção'!$S$2:$S$101)/COUNTIF('Produção'!$F$2:$F$101,$A23),0))</f>
        <v/>
      </c>
      <c r="C23" s="13">
        <f>IF($A23="","",IFERROR(SUMIF('Produção'!$F$2:$F$101,$A23,'Produção'!$P$2:$P$101)/COUNTIF('Produção'!$F$2:$F$101,$A23),0))</f>
        <v/>
      </c>
      <c r="D23" s="13">
        <f>IF($A23="","",IFERROR(SUMIF('Produção'!$F$2:$F$101,$A23,'Produção'!$Q$2:$Q$101)/COUNTIF('Produção'!$F$2:$F$101,$A23),0))</f>
        <v/>
      </c>
      <c r="E23" s="13">
        <f>IF($A23="","",IFERROR(SUMIF('Produção'!$F$2:$F$101,$A23,'Produção'!$R$2:$R$101)/COUNTIF('Produção'!$F$2:$F$101,$A23),0))</f>
        <v/>
      </c>
    </row>
    <row r="24">
      <c r="A24" s="21">
        <f>IF('Cadastros'!$A10="","",'Cadastros'!$A10)</f>
        <v/>
      </c>
      <c r="B24" s="9">
        <f>IF($A24="","",IFERROR(SUMIF('Produção'!$F$2:$F$101,$A24,'Produção'!$S$2:$S$101)/COUNTIF('Produção'!$F$2:$F$101,$A24),0))</f>
        <v/>
      </c>
      <c r="C24" s="9">
        <f>IF($A24="","",IFERROR(SUMIF('Produção'!$F$2:$F$101,$A24,'Produção'!$P$2:$P$101)/COUNTIF('Produção'!$F$2:$F$101,$A24),0))</f>
        <v/>
      </c>
      <c r="D24" s="9">
        <f>IF($A24="","",IFERROR(SUMIF('Produção'!$F$2:$F$101,$A24,'Produção'!$Q$2:$Q$101)/COUNTIF('Produção'!$F$2:$F$101,$A24),0))</f>
        <v/>
      </c>
      <c r="E24" s="9">
        <f>IF($A24="","",IFERROR(SUMIF('Produção'!$F$2:$F$101,$A24,'Produção'!$R$2:$R$101)/COUNTIF('Produção'!$F$2:$F$101,$A24),0))</f>
        <v/>
      </c>
    </row>
    <row r="25">
      <c r="A25" s="22">
        <f>IF('Cadastros'!$A11="","",'Cadastros'!$A11)</f>
        <v/>
      </c>
      <c r="B25" s="13">
        <f>IF($A25="","",IFERROR(SUMIF('Produção'!$F$2:$F$101,$A25,'Produção'!$S$2:$S$101)/COUNTIF('Produção'!$F$2:$F$101,$A25),0))</f>
        <v/>
      </c>
      <c r="C25" s="13">
        <f>IF($A25="","",IFERROR(SUMIF('Produção'!$F$2:$F$101,$A25,'Produção'!$P$2:$P$101)/COUNTIF('Produção'!$F$2:$F$101,$A25),0))</f>
        <v/>
      </c>
      <c r="D25" s="13">
        <f>IF($A25="","",IFERROR(SUMIF('Produção'!$F$2:$F$101,$A25,'Produção'!$Q$2:$Q$101)/COUNTIF('Produção'!$F$2:$F$101,$A25),0))</f>
        <v/>
      </c>
      <c r="E25" s="13">
        <f>IF($A25="","",IFERROR(SUMIF('Produção'!$F$2:$F$101,$A25,'Produção'!$R$2:$R$101)/COUNTIF('Produção'!$F$2:$F$101,$A25),0))</f>
        <v/>
      </c>
    </row>
    <row r="26">
      <c r="A26" s="21">
        <f>IF('Cadastros'!$A12="","",'Cadastros'!$A12)</f>
        <v/>
      </c>
      <c r="B26" s="9">
        <f>IF($A26="","",IFERROR(SUMIF('Produção'!$F$2:$F$101,$A26,'Produção'!$S$2:$S$101)/COUNTIF('Produção'!$F$2:$F$101,$A26),0))</f>
        <v/>
      </c>
      <c r="C26" s="9">
        <f>IF($A26="","",IFERROR(SUMIF('Produção'!$F$2:$F$101,$A26,'Produção'!$P$2:$P$101)/COUNTIF('Produção'!$F$2:$F$101,$A26),0))</f>
        <v/>
      </c>
      <c r="D26" s="9">
        <f>IF($A26="","",IFERROR(SUMIF('Produção'!$F$2:$F$101,$A26,'Produção'!$Q$2:$Q$101)/COUNTIF('Produção'!$F$2:$F$101,$A26),0))</f>
        <v/>
      </c>
      <c r="E26" s="9">
        <f>IF($A26="","",IFERROR(SUMIF('Produção'!$F$2:$F$101,$A26,'Produção'!$R$2:$R$101)/COUNTIF('Produção'!$F$2:$F$101,$A26),0))</f>
        <v/>
      </c>
    </row>
    <row r="27">
      <c r="A27" s="22">
        <f>IF('Cadastros'!$A13="","",'Cadastros'!$A13)</f>
        <v/>
      </c>
      <c r="B27" s="13">
        <f>IF($A27="","",IFERROR(SUMIF('Produção'!$F$2:$F$101,$A27,'Produção'!$S$2:$S$101)/COUNTIF('Produção'!$F$2:$F$101,$A27),0))</f>
        <v/>
      </c>
      <c r="C27" s="13">
        <f>IF($A27="","",IFERROR(SUMIF('Produção'!$F$2:$F$101,$A27,'Produção'!$P$2:$P$101)/COUNTIF('Produção'!$F$2:$F$101,$A27),0))</f>
        <v/>
      </c>
      <c r="D27" s="13">
        <f>IF($A27="","",IFERROR(SUMIF('Produção'!$F$2:$F$101,$A27,'Produção'!$Q$2:$Q$101)/COUNTIF('Produção'!$F$2:$F$101,$A27),0))</f>
        <v/>
      </c>
      <c r="E27" s="13">
        <f>IF($A27="","",IFERROR(SUMIF('Produção'!$F$2:$F$101,$A27,'Produção'!$R$2:$R$101)/COUNTIF('Produção'!$F$2:$F$101,$A27),0))</f>
        <v/>
      </c>
    </row>
    <row r="28">
      <c r="A28" s="21">
        <f>IF('Cadastros'!$A14="","",'Cadastros'!$A14)</f>
        <v/>
      </c>
      <c r="B28" s="9">
        <f>IF($A28="","",IFERROR(SUMIF('Produção'!$F$2:$F$101,$A28,'Produção'!$S$2:$S$101)/COUNTIF('Produção'!$F$2:$F$101,$A28),0))</f>
        <v/>
      </c>
      <c r="C28" s="9">
        <f>IF($A28="","",IFERROR(SUMIF('Produção'!$F$2:$F$101,$A28,'Produção'!$P$2:$P$101)/COUNTIF('Produção'!$F$2:$F$101,$A28),0))</f>
        <v/>
      </c>
      <c r="D28" s="9">
        <f>IF($A28="","",IFERROR(SUMIF('Produção'!$F$2:$F$101,$A28,'Produção'!$Q$2:$Q$101)/COUNTIF('Produção'!$F$2:$F$101,$A28),0))</f>
        <v/>
      </c>
      <c r="E28" s="9">
        <f>IF($A28="","",IFERROR(SUMIF('Produção'!$F$2:$F$101,$A28,'Produção'!$R$2:$R$101)/COUNTIF('Produção'!$F$2:$F$101,$A28),0))</f>
        <v/>
      </c>
    </row>
    <row r="29">
      <c r="A29" s="22">
        <f>IF('Cadastros'!$A15="","",'Cadastros'!$A15)</f>
        <v/>
      </c>
      <c r="B29" s="13">
        <f>IF($A29="","",IFERROR(SUMIF('Produção'!$F$2:$F$101,$A29,'Produção'!$S$2:$S$101)/COUNTIF('Produção'!$F$2:$F$101,$A29),0))</f>
        <v/>
      </c>
      <c r="C29" s="13">
        <f>IF($A29="","",IFERROR(SUMIF('Produção'!$F$2:$F$101,$A29,'Produção'!$P$2:$P$101)/COUNTIF('Produção'!$F$2:$F$101,$A29),0))</f>
        <v/>
      </c>
      <c r="D29" s="13">
        <f>IF($A29="","",IFERROR(SUMIF('Produção'!$F$2:$F$101,$A29,'Produção'!$Q$2:$Q$101)/COUNTIF('Produção'!$F$2:$F$101,$A29),0))</f>
        <v/>
      </c>
      <c r="E29" s="13">
        <f>IF($A29="","",IFERROR(SUMIF('Produção'!$F$2:$F$101,$A29,'Produção'!$R$2:$R$101)/COUNTIF('Produção'!$F$2:$F$101,$A29),0))</f>
        <v/>
      </c>
    </row>
    <row r="30">
      <c r="A30" s="21">
        <f>IF('Cadastros'!$A16="","",'Cadastros'!$A16)</f>
        <v/>
      </c>
      <c r="B30" s="9">
        <f>IF($A30="","",IFERROR(SUMIF('Produção'!$F$2:$F$101,$A30,'Produção'!$S$2:$S$101)/COUNTIF('Produção'!$F$2:$F$101,$A30),0))</f>
        <v/>
      </c>
      <c r="C30" s="9">
        <f>IF($A30="","",IFERROR(SUMIF('Produção'!$F$2:$F$101,$A30,'Produção'!$P$2:$P$101)/COUNTIF('Produção'!$F$2:$F$101,$A30),0))</f>
        <v/>
      </c>
      <c r="D30" s="9">
        <f>IF($A30="","",IFERROR(SUMIF('Produção'!$F$2:$F$101,$A30,'Produção'!$Q$2:$Q$101)/COUNTIF('Produção'!$F$2:$F$101,$A30),0))</f>
        <v/>
      </c>
      <c r="E30" s="9">
        <f>IF($A30="","",IFERROR(SUMIF('Produção'!$F$2:$F$101,$A30,'Produção'!$R$2:$R$101)/COUNTIF('Produção'!$F$2:$F$101,$A30),0))</f>
        <v/>
      </c>
    </row>
    <row r="31">
      <c r="A31" s="22">
        <f>IF('Cadastros'!$A17="","",'Cadastros'!$A17)</f>
        <v/>
      </c>
      <c r="B31" s="13">
        <f>IF($A31="","",IFERROR(SUMIF('Produção'!$F$2:$F$101,$A31,'Produção'!$S$2:$S$101)/COUNTIF('Produção'!$F$2:$F$101,$A31),0))</f>
        <v/>
      </c>
      <c r="C31" s="13">
        <f>IF($A31="","",IFERROR(SUMIF('Produção'!$F$2:$F$101,$A31,'Produção'!$P$2:$P$101)/COUNTIF('Produção'!$F$2:$F$101,$A31),0))</f>
        <v/>
      </c>
      <c r="D31" s="13">
        <f>IF($A31="","",IFERROR(SUMIF('Produção'!$F$2:$F$101,$A31,'Produção'!$Q$2:$Q$101)/COUNTIF('Produção'!$F$2:$F$101,$A31),0))</f>
        <v/>
      </c>
      <c r="E31" s="13">
        <f>IF($A31="","",IFERROR(SUMIF('Produção'!$F$2:$F$101,$A31,'Produção'!$R$2:$R$101)/COUNTIF('Produção'!$F$2:$F$101,$A31),0))</f>
        <v/>
      </c>
    </row>
    <row r="32">
      <c r="A32" s="21">
        <f>IF('Cadastros'!$A18="","",'Cadastros'!$A18)</f>
        <v/>
      </c>
      <c r="B32" s="9">
        <f>IF($A32="","",IFERROR(SUMIF('Produção'!$F$2:$F$101,$A32,'Produção'!$S$2:$S$101)/COUNTIF('Produção'!$F$2:$F$101,$A32),0))</f>
        <v/>
      </c>
      <c r="C32" s="9">
        <f>IF($A32="","",IFERROR(SUMIF('Produção'!$F$2:$F$101,$A32,'Produção'!$P$2:$P$101)/COUNTIF('Produção'!$F$2:$F$101,$A32),0))</f>
        <v/>
      </c>
      <c r="D32" s="9">
        <f>IF($A32="","",IFERROR(SUMIF('Produção'!$F$2:$F$101,$A32,'Produção'!$Q$2:$Q$101)/COUNTIF('Produção'!$F$2:$F$101,$A32),0))</f>
        <v/>
      </c>
      <c r="E32" s="9">
        <f>IF($A32="","",IFERROR(SUMIF('Produção'!$F$2:$F$101,$A32,'Produção'!$R$2:$R$101)/COUNTIF('Produção'!$F$2:$F$101,$A32),0))</f>
        <v/>
      </c>
    </row>
    <row r="33">
      <c r="A33" s="22">
        <f>IF('Cadastros'!$A19="","",'Cadastros'!$A19)</f>
        <v/>
      </c>
      <c r="B33" s="13">
        <f>IF($A33="","",IFERROR(SUMIF('Produção'!$F$2:$F$101,$A33,'Produção'!$S$2:$S$101)/COUNTIF('Produção'!$F$2:$F$101,$A33),0))</f>
        <v/>
      </c>
      <c r="C33" s="13">
        <f>IF($A33="","",IFERROR(SUMIF('Produção'!$F$2:$F$101,$A33,'Produção'!$P$2:$P$101)/COUNTIF('Produção'!$F$2:$F$101,$A33),0))</f>
        <v/>
      </c>
      <c r="D33" s="13">
        <f>IF($A33="","",IFERROR(SUMIF('Produção'!$F$2:$F$101,$A33,'Produção'!$Q$2:$Q$101)/COUNTIF('Produção'!$F$2:$F$101,$A33),0))</f>
        <v/>
      </c>
      <c r="E33" s="13">
        <f>IF($A33="","",IFERROR(SUMIF('Produção'!$F$2:$F$101,$A33,'Produção'!$R$2:$R$101)/COUNTIF('Produção'!$F$2:$F$101,$A33),0))</f>
        <v/>
      </c>
    </row>
    <row r="34">
      <c r="A34" s="21">
        <f>IF('Cadastros'!$A20="","",'Cadastros'!$A20)</f>
        <v/>
      </c>
      <c r="B34" s="9">
        <f>IF($A34="","",IFERROR(SUMIF('Produção'!$F$2:$F$101,$A34,'Produção'!$S$2:$S$101)/COUNTIF('Produção'!$F$2:$F$101,$A34),0))</f>
        <v/>
      </c>
      <c r="C34" s="9">
        <f>IF($A34="","",IFERROR(SUMIF('Produção'!$F$2:$F$101,$A34,'Produção'!$P$2:$P$101)/COUNTIF('Produção'!$F$2:$F$101,$A34),0))</f>
        <v/>
      </c>
      <c r="D34" s="9">
        <f>IF($A34="","",IFERROR(SUMIF('Produção'!$F$2:$F$101,$A34,'Produção'!$Q$2:$Q$101)/COUNTIF('Produção'!$F$2:$F$101,$A34),0))</f>
        <v/>
      </c>
      <c r="E34" s="9">
        <f>IF($A34="","",IFERROR(SUMIF('Produção'!$F$2:$F$101,$A34,'Produção'!$R$2:$R$101)/COUNTIF('Produção'!$F$2:$F$101,$A34),0))</f>
        <v/>
      </c>
    </row>
    <row r="35">
      <c r="A35" s="22">
        <f>IF('Cadastros'!$A21="","",'Cadastros'!$A21)</f>
        <v/>
      </c>
      <c r="B35" s="13">
        <f>IF($A35="","",IFERROR(SUMIF('Produção'!$F$2:$F$101,$A35,'Produção'!$S$2:$S$101)/COUNTIF('Produção'!$F$2:$F$101,$A35),0))</f>
        <v/>
      </c>
      <c r="C35" s="13">
        <f>IF($A35="","",IFERROR(SUMIF('Produção'!$F$2:$F$101,$A35,'Produção'!$P$2:$P$101)/COUNTIF('Produção'!$F$2:$F$101,$A35),0))</f>
        <v/>
      </c>
      <c r="D35" s="13">
        <f>IF($A35="","",IFERROR(SUMIF('Produção'!$F$2:$F$101,$A35,'Produção'!$Q$2:$Q$101)/COUNTIF('Produção'!$F$2:$F$101,$A35),0))</f>
        <v/>
      </c>
      <c r="E35" s="13">
        <f>IF($A35="","",IFERROR(SUMIF('Produção'!$F$2:$F$101,$A35,'Produção'!$R$2:$R$101)/COUNTIF('Produção'!$F$2:$F$101,$A35),0))</f>
        <v/>
      </c>
    </row>
    <row r="36">
      <c r="A36" s="21">
        <f>IF('Cadastros'!$A22="","",'Cadastros'!$A22)</f>
        <v/>
      </c>
      <c r="B36" s="9">
        <f>IF($A36="","",IFERROR(SUMIF('Produção'!$F$2:$F$101,$A36,'Produção'!$S$2:$S$101)/COUNTIF('Produção'!$F$2:$F$101,$A36),0))</f>
        <v/>
      </c>
      <c r="C36" s="9">
        <f>IF($A36="","",IFERROR(SUMIF('Produção'!$F$2:$F$101,$A36,'Produção'!$P$2:$P$101)/COUNTIF('Produção'!$F$2:$F$101,$A36),0))</f>
        <v/>
      </c>
      <c r="D36" s="9">
        <f>IF($A36="","",IFERROR(SUMIF('Produção'!$F$2:$F$101,$A36,'Produção'!$Q$2:$Q$101)/COUNTIF('Produção'!$F$2:$F$101,$A36),0))</f>
        <v/>
      </c>
      <c r="E36" s="9">
        <f>IF($A36="","",IFERROR(SUMIF('Produção'!$F$2:$F$101,$A36,'Produção'!$R$2:$R$101)/COUNTIF('Produção'!$F$2:$F$101,$A36),0))</f>
        <v/>
      </c>
    </row>
    <row r="37">
      <c r="A37" s="22">
        <f>IF('Cadastros'!$A23="","",'Cadastros'!$A23)</f>
        <v/>
      </c>
      <c r="B37" s="13">
        <f>IF($A37="","",IFERROR(SUMIF('Produção'!$F$2:$F$101,$A37,'Produção'!$S$2:$S$101)/COUNTIF('Produção'!$F$2:$F$101,$A37),0))</f>
        <v/>
      </c>
      <c r="C37" s="13">
        <f>IF($A37="","",IFERROR(SUMIF('Produção'!$F$2:$F$101,$A37,'Produção'!$P$2:$P$101)/COUNTIF('Produção'!$F$2:$F$101,$A37),0))</f>
        <v/>
      </c>
      <c r="D37" s="13">
        <f>IF($A37="","",IFERROR(SUMIF('Produção'!$F$2:$F$101,$A37,'Produção'!$Q$2:$Q$101)/COUNTIF('Produção'!$F$2:$F$101,$A37),0))</f>
        <v/>
      </c>
      <c r="E37" s="13">
        <f>IF($A37="","",IFERROR(SUMIF('Produção'!$F$2:$F$101,$A37,'Produção'!$R$2:$R$101)/COUNTIF('Produção'!$F$2:$F$101,$A37),0))</f>
        <v/>
      </c>
    </row>
    <row r="38">
      <c r="A38" s="21">
        <f>IF('Cadastros'!$A24="","",'Cadastros'!$A24)</f>
        <v/>
      </c>
      <c r="B38" s="9">
        <f>IF($A38="","",IFERROR(SUMIF('Produção'!$F$2:$F$101,$A38,'Produção'!$S$2:$S$101)/COUNTIF('Produção'!$F$2:$F$101,$A38),0))</f>
        <v/>
      </c>
      <c r="C38" s="9">
        <f>IF($A38="","",IFERROR(SUMIF('Produção'!$F$2:$F$101,$A38,'Produção'!$P$2:$P$101)/COUNTIF('Produção'!$F$2:$F$101,$A38),0))</f>
        <v/>
      </c>
      <c r="D38" s="9">
        <f>IF($A38="","",IFERROR(SUMIF('Produção'!$F$2:$F$101,$A38,'Produção'!$Q$2:$Q$101)/COUNTIF('Produção'!$F$2:$F$101,$A38),0))</f>
        <v/>
      </c>
      <c r="E38" s="9">
        <f>IF($A38="","",IFERROR(SUMIF('Produção'!$F$2:$F$101,$A38,'Produção'!$R$2:$R$101)/COUNTIF('Produção'!$F$2:$F$101,$A38),0))</f>
        <v/>
      </c>
    </row>
    <row r="39">
      <c r="A39" s="22">
        <f>IF('Cadastros'!$A25="","",'Cadastros'!$A25)</f>
        <v/>
      </c>
      <c r="B39" s="13">
        <f>IF($A39="","",IFERROR(SUMIF('Produção'!$F$2:$F$101,$A39,'Produção'!$S$2:$S$101)/COUNTIF('Produção'!$F$2:$F$101,$A39),0))</f>
        <v/>
      </c>
      <c r="C39" s="13">
        <f>IF($A39="","",IFERROR(SUMIF('Produção'!$F$2:$F$101,$A39,'Produção'!$P$2:$P$101)/COUNTIF('Produção'!$F$2:$F$101,$A39),0))</f>
        <v/>
      </c>
      <c r="D39" s="13">
        <f>IF($A39="","",IFERROR(SUMIF('Produção'!$F$2:$F$101,$A39,'Produção'!$Q$2:$Q$101)/COUNTIF('Produção'!$F$2:$F$101,$A39),0))</f>
        <v/>
      </c>
      <c r="E39" s="13">
        <f>IF($A39="","",IFERROR(SUMIF('Produção'!$F$2:$F$101,$A39,'Produção'!$R$2:$R$101)/COUNTIF('Produção'!$F$2:$F$101,$A39),0))</f>
        <v/>
      </c>
    </row>
    <row r="40">
      <c r="A40" s="21">
        <f>IF('Cadastros'!$A26="","",'Cadastros'!$A26)</f>
        <v/>
      </c>
      <c r="B40" s="9">
        <f>IF($A40="","",IFERROR(SUMIF('Produção'!$F$2:$F$101,$A40,'Produção'!$S$2:$S$101)/COUNTIF('Produção'!$F$2:$F$101,$A40),0))</f>
        <v/>
      </c>
      <c r="C40" s="9">
        <f>IF($A40="","",IFERROR(SUMIF('Produção'!$F$2:$F$101,$A40,'Produção'!$P$2:$P$101)/COUNTIF('Produção'!$F$2:$F$101,$A40),0))</f>
        <v/>
      </c>
      <c r="D40" s="9">
        <f>IF($A40="","",IFERROR(SUMIF('Produção'!$F$2:$F$101,$A40,'Produção'!$Q$2:$Q$101)/COUNTIF('Produção'!$F$2:$F$101,$A40),0))</f>
        <v/>
      </c>
      <c r="E40" s="9">
        <f>IF($A40="","",IFERROR(SUMIF('Produção'!$F$2:$F$101,$A40,'Produção'!$R$2:$R$101)/COUNTIF('Produção'!$F$2:$F$101,$A40),0))</f>
        <v/>
      </c>
    </row>
    <row r="41">
      <c r="A41" s="22">
        <f>IF('Cadastros'!$A27="","",'Cadastros'!$A27)</f>
        <v/>
      </c>
      <c r="B41" s="13">
        <f>IF($A41="","",IFERROR(SUMIF('Produção'!$F$2:$F$101,$A41,'Produção'!$S$2:$S$101)/COUNTIF('Produção'!$F$2:$F$101,$A41),0))</f>
        <v/>
      </c>
      <c r="C41" s="13">
        <f>IF($A41="","",IFERROR(SUMIF('Produção'!$F$2:$F$101,$A41,'Produção'!$P$2:$P$101)/COUNTIF('Produção'!$F$2:$F$101,$A41),0))</f>
        <v/>
      </c>
      <c r="D41" s="13">
        <f>IF($A41="","",IFERROR(SUMIF('Produção'!$F$2:$F$101,$A41,'Produção'!$Q$2:$Q$101)/COUNTIF('Produção'!$F$2:$F$101,$A41),0))</f>
        <v/>
      </c>
      <c r="E41" s="13">
        <f>IF($A41="","",IFERROR(SUMIF('Produção'!$F$2:$F$101,$A41,'Produção'!$R$2:$R$101)/COUNTIF('Produção'!$F$2:$F$101,$A41),0))</f>
        <v/>
      </c>
    </row>
    <row r="42">
      <c r="A42" s="21">
        <f>IF('Cadastros'!$A28="","",'Cadastros'!$A28)</f>
        <v/>
      </c>
      <c r="B42" s="9">
        <f>IF($A42="","",IFERROR(SUMIF('Produção'!$F$2:$F$101,$A42,'Produção'!$S$2:$S$101)/COUNTIF('Produção'!$F$2:$F$101,$A42),0))</f>
        <v/>
      </c>
      <c r="C42" s="9">
        <f>IF($A42="","",IFERROR(SUMIF('Produção'!$F$2:$F$101,$A42,'Produção'!$P$2:$P$101)/COUNTIF('Produção'!$F$2:$F$101,$A42),0))</f>
        <v/>
      </c>
      <c r="D42" s="9">
        <f>IF($A42="","",IFERROR(SUMIF('Produção'!$F$2:$F$101,$A42,'Produção'!$Q$2:$Q$101)/COUNTIF('Produção'!$F$2:$F$101,$A42),0))</f>
        <v/>
      </c>
      <c r="E42" s="9">
        <f>IF($A42="","",IFERROR(SUMIF('Produção'!$F$2:$F$101,$A42,'Produção'!$R$2:$R$101)/COUNTIF('Produção'!$F$2:$F$101,$A42),0))</f>
        <v/>
      </c>
    </row>
    <row r="43">
      <c r="A43" s="22">
        <f>IF('Cadastros'!$A29="","",'Cadastros'!$A29)</f>
        <v/>
      </c>
      <c r="B43" s="13">
        <f>IF($A43="","",IFERROR(SUMIF('Produção'!$F$2:$F$101,$A43,'Produção'!$S$2:$S$101)/COUNTIF('Produção'!$F$2:$F$101,$A43),0))</f>
        <v/>
      </c>
      <c r="C43" s="13">
        <f>IF($A43="","",IFERROR(SUMIF('Produção'!$F$2:$F$101,$A43,'Produção'!$P$2:$P$101)/COUNTIF('Produção'!$F$2:$F$101,$A43),0))</f>
        <v/>
      </c>
      <c r="D43" s="13">
        <f>IF($A43="","",IFERROR(SUMIF('Produção'!$F$2:$F$101,$A43,'Produção'!$Q$2:$Q$101)/COUNTIF('Produção'!$F$2:$F$101,$A43),0))</f>
        <v/>
      </c>
      <c r="E43" s="13">
        <f>IF($A43="","",IFERROR(SUMIF('Produção'!$F$2:$F$101,$A43,'Produção'!$R$2:$R$101)/COUNTIF('Produção'!$F$2:$F$101,$A43),0))</f>
        <v/>
      </c>
    </row>
    <row r="44">
      <c r="A44" s="21">
        <f>IF('Cadastros'!$A30="","",'Cadastros'!$A30)</f>
        <v/>
      </c>
      <c r="B44" s="9">
        <f>IF($A44="","",IFERROR(SUMIF('Produção'!$F$2:$F$101,$A44,'Produção'!$S$2:$S$101)/COUNTIF('Produção'!$F$2:$F$101,$A44),0))</f>
        <v/>
      </c>
      <c r="C44" s="9">
        <f>IF($A44="","",IFERROR(SUMIF('Produção'!$F$2:$F$101,$A44,'Produção'!$P$2:$P$101)/COUNTIF('Produção'!$F$2:$F$101,$A44),0))</f>
        <v/>
      </c>
      <c r="D44" s="9">
        <f>IF($A44="","",IFERROR(SUMIF('Produção'!$F$2:$F$101,$A44,'Produção'!$Q$2:$Q$101)/COUNTIF('Produção'!$F$2:$F$101,$A44),0))</f>
        <v/>
      </c>
      <c r="E44" s="9">
        <f>IF($A44="","",IFERROR(SUMIF('Produção'!$F$2:$F$101,$A44,'Produção'!$R$2:$R$101)/COUNTIF('Produção'!$F$2:$F$101,$A44),0))</f>
        <v/>
      </c>
    </row>
    <row r="45">
      <c r="A45" s="22">
        <f>IF('Cadastros'!$A31="","",'Cadastros'!$A31)</f>
        <v/>
      </c>
      <c r="B45" s="13">
        <f>IF($A45="","",IFERROR(SUMIF('Produção'!$F$2:$F$101,$A45,'Produção'!$S$2:$S$101)/COUNTIF('Produção'!$F$2:$F$101,$A45),0))</f>
        <v/>
      </c>
      <c r="C45" s="13">
        <f>IF($A45="","",IFERROR(SUMIF('Produção'!$F$2:$F$101,$A45,'Produção'!$P$2:$P$101)/COUNTIF('Produção'!$F$2:$F$101,$A45),0))</f>
        <v/>
      </c>
      <c r="D45" s="13">
        <f>IF($A45="","",IFERROR(SUMIF('Produção'!$F$2:$F$101,$A45,'Produção'!$Q$2:$Q$101)/COUNTIF('Produção'!$F$2:$F$101,$A45),0))</f>
        <v/>
      </c>
      <c r="E45" s="13">
        <f>IF($A45="","",IFERROR(SUMIF('Produção'!$F$2:$F$101,$A45,'Produção'!$R$2:$R$101)/COUNTIF('Produção'!$F$2:$F$101,$A45),0))</f>
        <v/>
      </c>
    </row>
    <row r="46">
      <c r="A46" s="21">
        <f>IF('Cadastros'!$A32="","",'Cadastros'!$A32)</f>
        <v/>
      </c>
      <c r="B46" s="9">
        <f>IF($A46="","",IFERROR(SUMIF('Produção'!$F$2:$F$101,$A46,'Produção'!$S$2:$S$101)/COUNTIF('Produção'!$F$2:$F$101,$A46),0))</f>
        <v/>
      </c>
      <c r="C46" s="9">
        <f>IF($A46="","",IFERROR(SUMIF('Produção'!$F$2:$F$101,$A46,'Produção'!$P$2:$P$101)/COUNTIF('Produção'!$F$2:$F$101,$A46),0))</f>
        <v/>
      </c>
      <c r="D46" s="9">
        <f>IF($A46="","",IFERROR(SUMIF('Produção'!$F$2:$F$101,$A46,'Produção'!$Q$2:$Q$101)/COUNTIF('Produção'!$F$2:$F$101,$A46),0))</f>
        <v/>
      </c>
      <c r="E46" s="9">
        <f>IF($A46="","",IFERROR(SUMIF('Produção'!$F$2:$F$101,$A46,'Produção'!$R$2:$R$101)/COUNTIF('Produção'!$F$2:$F$101,$A46),0))</f>
        <v/>
      </c>
    </row>
    <row r="47">
      <c r="A47" s="22">
        <f>IF('Cadastros'!$A33="","",'Cadastros'!$A33)</f>
        <v/>
      </c>
      <c r="B47" s="13">
        <f>IF($A47="","",IFERROR(SUMIF('Produção'!$F$2:$F$101,$A47,'Produção'!$S$2:$S$101)/COUNTIF('Produção'!$F$2:$F$101,$A47),0))</f>
        <v/>
      </c>
      <c r="C47" s="13">
        <f>IF($A47="","",IFERROR(SUMIF('Produção'!$F$2:$F$101,$A47,'Produção'!$P$2:$P$101)/COUNTIF('Produção'!$F$2:$F$101,$A47),0))</f>
        <v/>
      </c>
      <c r="D47" s="13">
        <f>IF($A47="","",IFERROR(SUMIF('Produção'!$F$2:$F$101,$A47,'Produção'!$Q$2:$Q$101)/COUNTIF('Produção'!$F$2:$F$101,$A47),0))</f>
        <v/>
      </c>
      <c r="E47" s="13">
        <f>IF($A47="","",IFERROR(SUMIF('Produção'!$F$2:$F$101,$A47,'Produção'!$R$2:$R$101)/COUNTIF('Produção'!$F$2:$F$101,$A47),0))</f>
        <v/>
      </c>
    </row>
    <row r="48">
      <c r="A48" s="21">
        <f>IF('Cadastros'!$A34="","",'Cadastros'!$A34)</f>
        <v/>
      </c>
      <c r="B48" s="9">
        <f>IF($A48="","",IFERROR(SUMIF('Produção'!$F$2:$F$101,$A48,'Produção'!$S$2:$S$101)/COUNTIF('Produção'!$F$2:$F$101,$A48),0))</f>
        <v/>
      </c>
      <c r="C48" s="9">
        <f>IF($A48="","",IFERROR(SUMIF('Produção'!$F$2:$F$101,$A48,'Produção'!$P$2:$P$101)/COUNTIF('Produção'!$F$2:$F$101,$A48),0))</f>
        <v/>
      </c>
      <c r="D48" s="9">
        <f>IF($A48="","",IFERROR(SUMIF('Produção'!$F$2:$F$101,$A48,'Produção'!$Q$2:$Q$101)/COUNTIF('Produção'!$F$2:$F$101,$A48),0))</f>
        <v/>
      </c>
      <c r="E48" s="9">
        <f>IF($A48="","",IFERROR(SUMIF('Produção'!$F$2:$F$101,$A48,'Produção'!$R$2:$R$101)/COUNTIF('Produção'!$F$2:$F$101,$A48),0))</f>
        <v/>
      </c>
    </row>
    <row r="49">
      <c r="A49" s="22">
        <f>IF('Cadastros'!$A35="","",'Cadastros'!$A35)</f>
        <v/>
      </c>
      <c r="B49" s="13">
        <f>IF($A49="","",IFERROR(SUMIF('Produção'!$F$2:$F$101,$A49,'Produção'!$S$2:$S$101)/COUNTIF('Produção'!$F$2:$F$101,$A49),0))</f>
        <v/>
      </c>
      <c r="C49" s="13">
        <f>IF($A49="","",IFERROR(SUMIF('Produção'!$F$2:$F$101,$A49,'Produção'!$P$2:$P$101)/COUNTIF('Produção'!$F$2:$F$101,$A49),0))</f>
        <v/>
      </c>
      <c r="D49" s="13">
        <f>IF($A49="","",IFERROR(SUMIF('Produção'!$F$2:$F$101,$A49,'Produção'!$Q$2:$Q$101)/COUNTIF('Produção'!$F$2:$F$101,$A49),0))</f>
        <v/>
      </c>
      <c r="E49" s="13">
        <f>IF($A49="","",IFERROR(SUMIF('Produção'!$F$2:$F$101,$A49,'Produção'!$R$2:$R$101)/COUNTIF('Produção'!$F$2:$F$101,$A49),0))</f>
        <v/>
      </c>
    </row>
    <row r="50">
      <c r="A50" s="21">
        <f>IF('Cadastros'!$A36="","",'Cadastros'!$A36)</f>
        <v/>
      </c>
      <c r="B50" s="9">
        <f>IF($A50="","",IFERROR(SUMIF('Produção'!$F$2:$F$101,$A50,'Produção'!$S$2:$S$101)/COUNTIF('Produção'!$F$2:$F$101,$A50),0))</f>
        <v/>
      </c>
      <c r="C50" s="9">
        <f>IF($A50="","",IFERROR(SUMIF('Produção'!$F$2:$F$101,$A50,'Produção'!$P$2:$P$101)/COUNTIF('Produção'!$F$2:$F$101,$A50),0))</f>
        <v/>
      </c>
      <c r="D50" s="9">
        <f>IF($A50="","",IFERROR(SUMIF('Produção'!$F$2:$F$101,$A50,'Produção'!$Q$2:$Q$101)/COUNTIF('Produção'!$F$2:$F$101,$A50),0))</f>
        <v/>
      </c>
      <c r="E50" s="9">
        <f>IF($A50="","",IFERROR(SUMIF('Produção'!$F$2:$F$101,$A50,'Produção'!$R$2:$R$101)/COUNTIF('Produção'!$F$2:$F$101,$A50),0))</f>
        <v/>
      </c>
    </row>
    <row r="51">
      <c r="A51" s="22">
        <f>IF('Cadastros'!$A37="","",'Cadastros'!$A37)</f>
        <v/>
      </c>
      <c r="B51" s="13">
        <f>IF($A51="","",IFERROR(SUMIF('Produção'!$F$2:$F$101,$A51,'Produção'!$S$2:$S$101)/COUNTIF('Produção'!$F$2:$F$101,$A51),0))</f>
        <v/>
      </c>
      <c r="C51" s="13">
        <f>IF($A51="","",IFERROR(SUMIF('Produção'!$F$2:$F$101,$A51,'Produção'!$P$2:$P$101)/COUNTIF('Produção'!$F$2:$F$101,$A51),0))</f>
        <v/>
      </c>
      <c r="D51" s="13">
        <f>IF($A51="","",IFERROR(SUMIF('Produção'!$F$2:$F$101,$A51,'Produção'!$Q$2:$Q$101)/COUNTIF('Produção'!$F$2:$F$101,$A51),0))</f>
        <v/>
      </c>
      <c r="E51" s="13">
        <f>IF($A51="","",IFERROR(SUMIF('Produção'!$F$2:$F$101,$A51,'Produção'!$R$2:$R$101)/COUNTIF('Produção'!$F$2:$F$101,$A51),0))</f>
        <v/>
      </c>
    </row>
    <row r="52">
      <c r="A52" s="21">
        <f>IF('Cadastros'!$A38="","",'Cadastros'!$A38)</f>
        <v/>
      </c>
      <c r="B52" s="9">
        <f>IF($A52="","",IFERROR(SUMIF('Produção'!$F$2:$F$101,$A52,'Produção'!$S$2:$S$101)/COUNTIF('Produção'!$F$2:$F$101,$A52),0))</f>
        <v/>
      </c>
      <c r="C52" s="9">
        <f>IF($A52="","",IFERROR(SUMIF('Produção'!$F$2:$F$101,$A52,'Produção'!$P$2:$P$101)/COUNTIF('Produção'!$F$2:$F$101,$A52),0))</f>
        <v/>
      </c>
      <c r="D52" s="9">
        <f>IF($A52="","",IFERROR(SUMIF('Produção'!$F$2:$F$101,$A52,'Produção'!$Q$2:$Q$101)/COUNTIF('Produção'!$F$2:$F$101,$A52),0))</f>
        <v/>
      </c>
      <c r="E52" s="9">
        <f>IF($A52="","",IFERROR(SUMIF('Produção'!$F$2:$F$101,$A52,'Produção'!$R$2:$R$101)/COUNTIF('Produção'!$F$2:$F$101,$A52),0))</f>
        <v/>
      </c>
    </row>
    <row r="53">
      <c r="A53" s="22">
        <f>IF('Cadastros'!$A39="","",'Cadastros'!$A39)</f>
        <v/>
      </c>
      <c r="B53" s="13">
        <f>IF($A53="","",IFERROR(SUMIF('Produção'!$F$2:$F$101,$A53,'Produção'!$S$2:$S$101)/COUNTIF('Produção'!$F$2:$F$101,$A53),0))</f>
        <v/>
      </c>
      <c r="C53" s="13">
        <f>IF($A53="","",IFERROR(SUMIF('Produção'!$F$2:$F$101,$A53,'Produção'!$P$2:$P$101)/COUNTIF('Produção'!$F$2:$F$101,$A53),0))</f>
        <v/>
      </c>
      <c r="D53" s="13">
        <f>IF($A53="","",IFERROR(SUMIF('Produção'!$F$2:$F$101,$A53,'Produção'!$Q$2:$Q$101)/COUNTIF('Produção'!$F$2:$F$101,$A53),0))</f>
        <v/>
      </c>
      <c r="E53" s="13">
        <f>IF($A53="","",IFERROR(SUMIF('Produção'!$F$2:$F$101,$A53,'Produção'!$R$2:$R$101)/COUNTIF('Produção'!$F$2:$F$101,$A53),0))</f>
        <v/>
      </c>
    </row>
    <row r="54">
      <c r="A54" s="21">
        <f>IF('Cadastros'!$A40="","",'Cadastros'!$A40)</f>
        <v/>
      </c>
      <c r="B54" s="9">
        <f>IF($A54="","",IFERROR(SUMIF('Produção'!$F$2:$F$101,$A54,'Produção'!$S$2:$S$101)/COUNTIF('Produção'!$F$2:$F$101,$A54),0))</f>
        <v/>
      </c>
      <c r="C54" s="9">
        <f>IF($A54="","",IFERROR(SUMIF('Produção'!$F$2:$F$101,$A54,'Produção'!$P$2:$P$101)/COUNTIF('Produção'!$F$2:$F$101,$A54),0))</f>
        <v/>
      </c>
      <c r="D54" s="9">
        <f>IF($A54="","",IFERROR(SUMIF('Produção'!$F$2:$F$101,$A54,'Produção'!$Q$2:$Q$101)/COUNTIF('Produção'!$F$2:$F$101,$A54),0))</f>
        <v/>
      </c>
      <c r="E54" s="9">
        <f>IF($A54="","",IFERROR(SUMIF('Produção'!$F$2:$F$101,$A54,'Produção'!$R$2:$R$101)/COUNTIF('Produção'!$F$2:$F$101,$A54),0))</f>
        <v/>
      </c>
    </row>
    <row r="55">
      <c r="A55" s="22">
        <f>IF('Cadastros'!$A41="","",'Cadastros'!$A41)</f>
        <v/>
      </c>
      <c r="B55" s="13">
        <f>IF($A55="","",IFERROR(SUMIF('Produção'!$F$2:$F$101,$A55,'Produção'!$S$2:$S$101)/COUNTIF('Produção'!$F$2:$F$101,$A55),0))</f>
        <v/>
      </c>
      <c r="C55" s="13">
        <f>IF($A55="","",IFERROR(SUMIF('Produção'!$F$2:$F$101,$A55,'Produção'!$P$2:$P$101)/COUNTIF('Produção'!$F$2:$F$101,$A55),0))</f>
        <v/>
      </c>
      <c r="D55" s="13">
        <f>IF($A55="","",IFERROR(SUMIF('Produção'!$F$2:$F$101,$A55,'Produção'!$Q$2:$Q$101)/COUNTIF('Produção'!$F$2:$F$101,$A55),0))</f>
        <v/>
      </c>
      <c r="E55" s="13">
        <f>IF($A55="","",IFERROR(SUMIF('Produção'!$F$2:$F$101,$A55,'Produção'!$R$2:$R$101)/COUNTIF('Produção'!$F$2:$F$101,$A55),0))</f>
        <v/>
      </c>
    </row>
    <row r="56">
      <c r="A56" s="21">
        <f>IF('Cadastros'!$A42="","",'Cadastros'!$A42)</f>
        <v/>
      </c>
      <c r="B56" s="9">
        <f>IF($A56="","",IFERROR(SUMIF('Produção'!$F$2:$F$101,$A56,'Produção'!$S$2:$S$101)/COUNTIF('Produção'!$F$2:$F$101,$A56),0))</f>
        <v/>
      </c>
      <c r="C56" s="9">
        <f>IF($A56="","",IFERROR(SUMIF('Produção'!$F$2:$F$101,$A56,'Produção'!$P$2:$P$101)/COUNTIF('Produção'!$F$2:$F$101,$A56),0))</f>
        <v/>
      </c>
      <c r="D56" s="9">
        <f>IF($A56="","",IFERROR(SUMIF('Produção'!$F$2:$F$101,$A56,'Produção'!$Q$2:$Q$101)/COUNTIF('Produção'!$F$2:$F$101,$A56),0))</f>
        <v/>
      </c>
      <c r="E56" s="9">
        <f>IF($A56="","",IFERROR(SUMIF('Produção'!$F$2:$F$101,$A56,'Produção'!$R$2:$R$101)/COUNTIF('Produção'!$F$2:$F$101,$A56),0))</f>
        <v/>
      </c>
    </row>
    <row r="57">
      <c r="A57" s="22">
        <f>IF('Cadastros'!$A43="","",'Cadastros'!$A43)</f>
        <v/>
      </c>
      <c r="B57" s="13">
        <f>IF($A57="","",IFERROR(SUMIF('Produção'!$F$2:$F$101,$A57,'Produção'!$S$2:$S$101)/COUNTIF('Produção'!$F$2:$F$101,$A57),0))</f>
        <v/>
      </c>
      <c r="C57" s="13">
        <f>IF($A57="","",IFERROR(SUMIF('Produção'!$F$2:$F$101,$A57,'Produção'!$P$2:$P$101)/COUNTIF('Produção'!$F$2:$F$101,$A57),0))</f>
        <v/>
      </c>
      <c r="D57" s="13">
        <f>IF($A57="","",IFERROR(SUMIF('Produção'!$F$2:$F$101,$A57,'Produção'!$Q$2:$Q$101)/COUNTIF('Produção'!$F$2:$F$101,$A57),0))</f>
        <v/>
      </c>
      <c r="E57" s="13">
        <f>IF($A57="","",IFERROR(SUMIF('Produção'!$F$2:$F$101,$A57,'Produção'!$R$2:$R$101)/COUNTIF('Produção'!$F$2:$F$101,$A57),0))</f>
        <v/>
      </c>
    </row>
    <row r="58">
      <c r="A58" s="21">
        <f>IF('Cadastros'!$A44="","",'Cadastros'!$A44)</f>
        <v/>
      </c>
      <c r="B58" s="9">
        <f>IF($A58="","",IFERROR(SUMIF('Produção'!$F$2:$F$101,$A58,'Produção'!$S$2:$S$101)/COUNTIF('Produção'!$F$2:$F$101,$A58),0))</f>
        <v/>
      </c>
      <c r="C58" s="9">
        <f>IF($A58="","",IFERROR(SUMIF('Produção'!$F$2:$F$101,$A58,'Produção'!$P$2:$P$101)/COUNTIF('Produção'!$F$2:$F$101,$A58),0))</f>
        <v/>
      </c>
      <c r="D58" s="9">
        <f>IF($A58="","",IFERROR(SUMIF('Produção'!$F$2:$F$101,$A58,'Produção'!$Q$2:$Q$101)/COUNTIF('Produção'!$F$2:$F$101,$A58),0))</f>
        <v/>
      </c>
      <c r="E58" s="9">
        <f>IF($A58="","",IFERROR(SUMIF('Produção'!$F$2:$F$101,$A58,'Produção'!$R$2:$R$101)/COUNTIF('Produção'!$F$2:$F$101,$A58),0))</f>
        <v/>
      </c>
    </row>
    <row r="59">
      <c r="A59" s="22">
        <f>IF('Cadastros'!$A45="","",'Cadastros'!$A45)</f>
        <v/>
      </c>
      <c r="B59" s="13">
        <f>IF($A59="","",IFERROR(SUMIF('Produção'!$F$2:$F$101,$A59,'Produção'!$S$2:$S$101)/COUNTIF('Produção'!$F$2:$F$101,$A59),0))</f>
        <v/>
      </c>
      <c r="C59" s="13">
        <f>IF($A59="","",IFERROR(SUMIF('Produção'!$F$2:$F$101,$A59,'Produção'!$P$2:$P$101)/COUNTIF('Produção'!$F$2:$F$101,$A59),0))</f>
        <v/>
      </c>
      <c r="D59" s="13">
        <f>IF($A59="","",IFERROR(SUMIF('Produção'!$F$2:$F$101,$A59,'Produção'!$Q$2:$Q$101)/COUNTIF('Produção'!$F$2:$F$101,$A59),0))</f>
        <v/>
      </c>
      <c r="E59" s="13">
        <f>IF($A59="","",IFERROR(SUMIF('Produção'!$F$2:$F$101,$A59,'Produção'!$R$2:$R$101)/COUNTIF('Produção'!$F$2:$F$101,$A59),0))</f>
        <v/>
      </c>
    </row>
    <row r="60">
      <c r="A60" s="21">
        <f>IF('Cadastros'!$A46="","",'Cadastros'!$A46)</f>
        <v/>
      </c>
      <c r="B60" s="9">
        <f>IF($A60="","",IFERROR(SUMIF('Produção'!$F$2:$F$101,$A60,'Produção'!$S$2:$S$101)/COUNTIF('Produção'!$F$2:$F$101,$A60),0))</f>
        <v/>
      </c>
      <c r="C60" s="9">
        <f>IF($A60="","",IFERROR(SUMIF('Produção'!$F$2:$F$101,$A60,'Produção'!$P$2:$P$101)/COUNTIF('Produção'!$F$2:$F$101,$A60),0))</f>
        <v/>
      </c>
      <c r="D60" s="9">
        <f>IF($A60="","",IFERROR(SUMIF('Produção'!$F$2:$F$101,$A60,'Produção'!$Q$2:$Q$101)/COUNTIF('Produção'!$F$2:$F$101,$A60),0))</f>
        <v/>
      </c>
      <c r="E60" s="9">
        <f>IF($A60="","",IFERROR(SUMIF('Produção'!$F$2:$F$101,$A60,'Produção'!$R$2:$R$101)/COUNTIF('Produção'!$F$2:$F$101,$A60),0))</f>
        <v/>
      </c>
    </row>
    <row r="61">
      <c r="A61" s="22">
        <f>IF('Cadastros'!$A47="","",'Cadastros'!$A47)</f>
        <v/>
      </c>
      <c r="B61" s="13">
        <f>IF($A61="","",IFERROR(SUMIF('Produção'!$F$2:$F$101,$A61,'Produção'!$S$2:$S$101)/COUNTIF('Produção'!$F$2:$F$101,$A61),0))</f>
        <v/>
      </c>
      <c r="C61" s="13">
        <f>IF($A61="","",IFERROR(SUMIF('Produção'!$F$2:$F$101,$A61,'Produção'!$P$2:$P$101)/COUNTIF('Produção'!$F$2:$F$101,$A61),0))</f>
        <v/>
      </c>
      <c r="D61" s="13">
        <f>IF($A61="","",IFERROR(SUMIF('Produção'!$F$2:$F$101,$A61,'Produção'!$Q$2:$Q$101)/COUNTIF('Produção'!$F$2:$F$101,$A61),0))</f>
        <v/>
      </c>
      <c r="E61" s="13">
        <f>IF($A61="","",IFERROR(SUMIF('Produção'!$F$2:$F$101,$A61,'Produção'!$R$2:$R$101)/COUNTIF('Produção'!$F$2:$F$101,$A61),0))</f>
        <v/>
      </c>
    </row>
    <row r="62">
      <c r="A62" s="21">
        <f>IF('Cadastros'!$A48="","",'Cadastros'!$A48)</f>
        <v/>
      </c>
      <c r="B62" s="9">
        <f>IF($A62="","",IFERROR(SUMIF('Produção'!$F$2:$F$101,$A62,'Produção'!$S$2:$S$101)/COUNTIF('Produção'!$F$2:$F$101,$A62),0))</f>
        <v/>
      </c>
      <c r="C62" s="9">
        <f>IF($A62="","",IFERROR(SUMIF('Produção'!$F$2:$F$101,$A62,'Produção'!$P$2:$P$101)/COUNTIF('Produção'!$F$2:$F$101,$A62),0))</f>
        <v/>
      </c>
      <c r="D62" s="9">
        <f>IF($A62="","",IFERROR(SUMIF('Produção'!$F$2:$F$101,$A62,'Produção'!$Q$2:$Q$101)/COUNTIF('Produção'!$F$2:$F$101,$A62),0))</f>
        <v/>
      </c>
      <c r="E62" s="9">
        <f>IF($A62="","",IFERROR(SUMIF('Produção'!$F$2:$F$101,$A62,'Produção'!$R$2:$R$101)/COUNTIF('Produção'!$F$2:$F$101,$A62),0))</f>
        <v/>
      </c>
    </row>
    <row r="63">
      <c r="A63" s="22">
        <f>IF('Cadastros'!$A49="","",'Cadastros'!$A49)</f>
        <v/>
      </c>
      <c r="B63" s="13">
        <f>IF($A63="","",IFERROR(SUMIF('Produção'!$F$2:$F$101,$A63,'Produção'!$S$2:$S$101)/COUNTIF('Produção'!$F$2:$F$101,$A63),0))</f>
        <v/>
      </c>
      <c r="C63" s="13">
        <f>IF($A63="","",IFERROR(SUMIF('Produção'!$F$2:$F$101,$A63,'Produção'!$P$2:$P$101)/COUNTIF('Produção'!$F$2:$F$101,$A63),0))</f>
        <v/>
      </c>
      <c r="D63" s="13">
        <f>IF($A63="","",IFERROR(SUMIF('Produção'!$F$2:$F$101,$A63,'Produção'!$Q$2:$Q$101)/COUNTIF('Produção'!$F$2:$F$101,$A63),0))</f>
        <v/>
      </c>
      <c r="E63" s="13">
        <f>IF($A63="","",IFERROR(SUMIF('Produção'!$F$2:$F$101,$A63,'Produção'!$R$2:$R$101)/COUNTIF('Produção'!$F$2:$F$101,$A63),0))</f>
        <v/>
      </c>
    </row>
    <row r="64">
      <c r="A64" s="21">
        <f>IF('Cadastros'!$A50="","",'Cadastros'!$A50)</f>
        <v/>
      </c>
      <c r="B64" s="9">
        <f>IF($A64="","",IFERROR(SUMIF('Produção'!$F$2:$F$101,$A64,'Produção'!$S$2:$S$101)/COUNTIF('Produção'!$F$2:$F$101,$A64),0))</f>
        <v/>
      </c>
      <c r="C64" s="9">
        <f>IF($A64="","",IFERROR(SUMIF('Produção'!$F$2:$F$101,$A64,'Produção'!$P$2:$P$101)/COUNTIF('Produção'!$F$2:$F$101,$A64),0))</f>
        <v/>
      </c>
      <c r="D64" s="9">
        <f>IF($A64="","",IFERROR(SUMIF('Produção'!$F$2:$F$101,$A64,'Produção'!$Q$2:$Q$101)/COUNTIF('Produção'!$F$2:$F$101,$A64),0))</f>
        <v/>
      </c>
      <c r="E64" s="9">
        <f>IF($A64="","",IFERROR(SUMIF('Produção'!$F$2:$F$101,$A64,'Produção'!$R$2:$R$101)/COUNTIF('Produção'!$F$2:$F$101,$A64),0))</f>
        <v/>
      </c>
    </row>
    <row r="65">
      <c r="A65" s="22">
        <f>IF('Cadastros'!$A51="","",'Cadastros'!$A51)</f>
        <v/>
      </c>
      <c r="B65" s="13">
        <f>IF($A65="","",IFERROR(SUMIF('Produção'!$F$2:$F$101,$A65,'Produção'!$S$2:$S$101)/COUNTIF('Produção'!$F$2:$F$101,$A65),0))</f>
        <v/>
      </c>
      <c r="C65" s="13">
        <f>IF($A65="","",IFERROR(SUMIF('Produção'!$F$2:$F$101,$A65,'Produção'!$P$2:$P$101)/COUNTIF('Produção'!$F$2:$F$101,$A65),0))</f>
        <v/>
      </c>
      <c r="D65" s="13">
        <f>IF($A65="","",IFERROR(SUMIF('Produção'!$F$2:$F$101,$A65,'Produção'!$Q$2:$Q$101)/COUNTIF('Produção'!$F$2:$F$101,$A65),0))</f>
        <v/>
      </c>
      <c r="E65" s="13">
        <f>IF($A65="","",IFERROR(SUMIF('Produção'!$F$2:$F$101,$A65,'Produção'!$R$2:$R$101)/COUNTIF('Produção'!$F$2:$F$101,$A65),0))</f>
        <v/>
      </c>
    </row>
    <row r="66">
      <c r="A66" s="21">
        <f>IF('Cadastros'!$A52="","",'Cadastros'!$A52)</f>
        <v/>
      </c>
      <c r="B66" s="9">
        <f>IF($A66="","",IFERROR(SUMIF('Produção'!$F$2:$F$101,$A66,'Produção'!$S$2:$S$101)/COUNTIF('Produção'!$F$2:$F$101,$A66),0))</f>
        <v/>
      </c>
      <c r="C66" s="9">
        <f>IF($A66="","",IFERROR(SUMIF('Produção'!$F$2:$F$101,$A66,'Produção'!$P$2:$P$101)/COUNTIF('Produção'!$F$2:$F$101,$A66),0))</f>
        <v/>
      </c>
      <c r="D66" s="9">
        <f>IF($A66="","",IFERROR(SUMIF('Produção'!$F$2:$F$101,$A66,'Produção'!$Q$2:$Q$101)/COUNTIF('Produção'!$F$2:$F$101,$A66),0))</f>
        <v/>
      </c>
      <c r="E66" s="9">
        <f>IF($A66="","",IFERROR(SUMIF('Produção'!$F$2:$F$101,$A66,'Produção'!$R$2:$R$101)/COUNTIF('Produção'!$F$2:$F$101,$A66),0))</f>
        <v/>
      </c>
    </row>
    <row r="67">
      <c r="A67" s="22">
        <f>IF('Cadastros'!$A53="","",'Cadastros'!$A53)</f>
        <v/>
      </c>
      <c r="B67" s="13">
        <f>IF($A67="","",IFERROR(SUMIF('Produção'!$F$2:$F$101,$A67,'Produção'!$S$2:$S$101)/COUNTIF('Produção'!$F$2:$F$101,$A67),0))</f>
        <v/>
      </c>
      <c r="C67" s="13">
        <f>IF($A67="","",IFERROR(SUMIF('Produção'!$F$2:$F$101,$A67,'Produção'!$P$2:$P$101)/COUNTIF('Produção'!$F$2:$F$101,$A67),0))</f>
        <v/>
      </c>
      <c r="D67" s="13">
        <f>IF($A67="","",IFERROR(SUMIF('Produção'!$F$2:$F$101,$A67,'Produção'!$Q$2:$Q$101)/COUNTIF('Produção'!$F$2:$F$101,$A67),0))</f>
        <v/>
      </c>
      <c r="E67" s="13">
        <f>IF($A67="","",IFERROR(SUMIF('Produção'!$F$2:$F$101,$A67,'Produção'!$R$2:$R$101)/COUNTIF('Produção'!$F$2:$F$101,$A67),0))</f>
        <v/>
      </c>
    </row>
    <row r="68">
      <c r="A68" s="21">
        <f>IF('Cadastros'!$A54="","",'Cadastros'!$A54)</f>
        <v/>
      </c>
      <c r="B68" s="9">
        <f>IF($A68="","",IFERROR(SUMIF('Produção'!$F$2:$F$101,$A68,'Produção'!$S$2:$S$101)/COUNTIF('Produção'!$F$2:$F$101,$A68),0))</f>
        <v/>
      </c>
      <c r="C68" s="9">
        <f>IF($A68="","",IFERROR(SUMIF('Produção'!$F$2:$F$101,$A68,'Produção'!$P$2:$P$101)/COUNTIF('Produção'!$F$2:$F$101,$A68),0))</f>
        <v/>
      </c>
      <c r="D68" s="9">
        <f>IF($A68="","",IFERROR(SUMIF('Produção'!$F$2:$F$101,$A68,'Produção'!$Q$2:$Q$101)/COUNTIF('Produção'!$F$2:$F$101,$A68),0))</f>
        <v/>
      </c>
      <c r="E68" s="9">
        <f>IF($A68="","",IFERROR(SUMIF('Produção'!$F$2:$F$101,$A68,'Produção'!$R$2:$R$101)/COUNTIF('Produção'!$F$2:$F$101,$A68),0))</f>
        <v/>
      </c>
    </row>
    <row r="69">
      <c r="A69" s="22">
        <f>IF('Cadastros'!$A55="","",'Cadastros'!$A55)</f>
        <v/>
      </c>
      <c r="B69" s="13">
        <f>IF($A69="","",IFERROR(SUMIF('Produção'!$F$2:$F$101,$A69,'Produção'!$S$2:$S$101)/COUNTIF('Produção'!$F$2:$F$101,$A69),0))</f>
        <v/>
      </c>
      <c r="C69" s="13">
        <f>IF($A69="","",IFERROR(SUMIF('Produção'!$F$2:$F$101,$A69,'Produção'!$P$2:$P$101)/COUNTIF('Produção'!$F$2:$F$101,$A69),0))</f>
        <v/>
      </c>
      <c r="D69" s="13">
        <f>IF($A69="","",IFERROR(SUMIF('Produção'!$F$2:$F$101,$A69,'Produção'!$Q$2:$Q$101)/COUNTIF('Produção'!$F$2:$F$101,$A69),0))</f>
        <v/>
      </c>
      <c r="E69" s="13">
        <f>IF($A69="","",IFERROR(SUMIF('Produção'!$F$2:$F$101,$A69,'Produção'!$R$2:$R$101)/COUNTIF('Produção'!$F$2:$F$101,$A69),0))</f>
        <v/>
      </c>
    </row>
    <row r="70">
      <c r="A70" s="21">
        <f>IF('Cadastros'!$A56="","",'Cadastros'!$A56)</f>
        <v/>
      </c>
      <c r="B70" s="9">
        <f>IF($A70="","",IFERROR(SUMIF('Produção'!$F$2:$F$101,$A70,'Produção'!$S$2:$S$101)/COUNTIF('Produção'!$F$2:$F$101,$A70),0))</f>
        <v/>
      </c>
      <c r="C70" s="9">
        <f>IF($A70="","",IFERROR(SUMIF('Produção'!$F$2:$F$101,$A70,'Produção'!$P$2:$P$101)/COUNTIF('Produção'!$F$2:$F$101,$A70),0))</f>
        <v/>
      </c>
      <c r="D70" s="9">
        <f>IF($A70="","",IFERROR(SUMIF('Produção'!$F$2:$F$101,$A70,'Produção'!$Q$2:$Q$101)/COUNTIF('Produção'!$F$2:$F$101,$A70),0))</f>
        <v/>
      </c>
      <c r="E70" s="9">
        <f>IF($A70="","",IFERROR(SUMIF('Produção'!$F$2:$F$101,$A70,'Produção'!$R$2:$R$101)/COUNTIF('Produção'!$F$2:$F$101,$A70),0))</f>
        <v/>
      </c>
    </row>
    <row r="71">
      <c r="A71" s="22">
        <f>IF('Cadastros'!$A57="","",'Cadastros'!$A57)</f>
        <v/>
      </c>
      <c r="B71" s="13">
        <f>IF($A71="","",IFERROR(SUMIF('Produção'!$F$2:$F$101,$A71,'Produção'!$S$2:$S$101)/COUNTIF('Produção'!$F$2:$F$101,$A71),0))</f>
        <v/>
      </c>
      <c r="C71" s="13">
        <f>IF($A71="","",IFERROR(SUMIF('Produção'!$F$2:$F$101,$A71,'Produção'!$P$2:$P$101)/COUNTIF('Produção'!$F$2:$F$101,$A71),0))</f>
        <v/>
      </c>
      <c r="D71" s="13">
        <f>IF($A71="","",IFERROR(SUMIF('Produção'!$F$2:$F$101,$A71,'Produção'!$Q$2:$Q$101)/COUNTIF('Produção'!$F$2:$F$101,$A71),0))</f>
        <v/>
      </c>
      <c r="E71" s="13">
        <f>IF($A71="","",IFERROR(SUMIF('Produção'!$F$2:$F$101,$A71,'Produção'!$R$2:$R$101)/COUNTIF('Produção'!$F$2:$F$101,$A71),0))</f>
        <v/>
      </c>
    </row>
    <row r="72">
      <c r="A72" s="21">
        <f>IF('Cadastros'!$A58="","",'Cadastros'!$A58)</f>
        <v/>
      </c>
      <c r="B72" s="9">
        <f>IF($A72="","",IFERROR(SUMIF('Produção'!$F$2:$F$101,$A72,'Produção'!$S$2:$S$101)/COUNTIF('Produção'!$F$2:$F$101,$A72),0))</f>
        <v/>
      </c>
      <c r="C72" s="9">
        <f>IF($A72="","",IFERROR(SUMIF('Produção'!$F$2:$F$101,$A72,'Produção'!$P$2:$P$101)/COUNTIF('Produção'!$F$2:$F$101,$A72),0))</f>
        <v/>
      </c>
      <c r="D72" s="9">
        <f>IF($A72="","",IFERROR(SUMIF('Produção'!$F$2:$F$101,$A72,'Produção'!$Q$2:$Q$101)/COUNTIF('Produção'!$F$2:$F$101,$A72),0))</f>
        <v/>
      </c>
      <c r="E72" s="9">
        <f>IF($A72="","",IFERROR(SUMIF('Produção'!$F$2:$F$101,$A72,'Produção'!$R$2:$R$101)/COUNTIF('Produção'!$F$2:$F$101,$A72),0))</f>
        <v/>
      </c>
    </row>
    <row r="73">
      <c r="A73" s="22">
        <f>IF('Cadastros'!$A59="","",'Cadastros'!$A59)</f>
        <v/>
      </c>
      <c r="B73" s="13">
        <f>IF($A73="","",IFERROR(SUMIF('Produção'!$F$2:$F$101,$A73,'Produção'!$S$2:$S$101)/COUNTIF('Produção'!$F$2:$F$101,$A73),0))</f>
        <v/>
      </c>
      <c r="C73" s="13">
        <f>IF($A73="","",IFERROR(SUMIF('Produção'!$F$2:$F$101,$A73,'Produção'!$P$2:$P$101)/COUNTIF('Produção'!$F$2:$F$101,$A73),0))</f>
        <v/>
      </c>
      <c r="D73" s="13">
        <f>IF($A73="","",IFERROR(SUMIF('Produção'!$F$2:$F$101,$A73,'Produção'!$Q$2:$Q$101)/COUNTIF('Produção'!$F$2:$F$101,$A73),0))</f>
        <v/>
      </c>
      <c r="E73" s="13">
        <f>IF($A73="","",IFERROR(SUMIF('Produção'!$F$2:$F$101,$A73,'Produção'!$R$2:$R$101)/COUNTIF('Produção'!$F$2:$F$101,$A73),0))</f>
        <v/>
      </c>
    </row>
    <row r="74">
      <c r="A74" s="21">
        <f>IF('Cadastros'!$A60="","",'Cadastros'!$A60)</f>
        <v/>
      </c>
      <c r="B74" s="9">
        <f>IF($A74="","",IFERROR(SUMIF('Produção'!$F$2:$F$101,$A74,'Produção'!$S$2:$S$101)/COUNTIF('Produção'!$F$2:$F$101,$A74),0))</f>
        <v/>
      </c>
      <c r="C74" s="9">
        <f>IF($A74="","",IFERROR(SUMIF('Produção'!$F$2:$F$101,$A74,'Produção'!$P$2:$P$101)/COUNTIF('Produção'!$F$2:$F$101,$A74),0))</f>
        <v/>
      </c>
      <c r="D74" s="9">
        <f>IF($A74="","",IFERROR(SUMIF('Produção'!$F$2:$F$101,$A74,'Produção'!$Q$2:$Q$101)/COUNTIF('Produção'!$F$2:$F$101,$A74),0))</f>
        <v/>
      </c>
      <c r="E74" s="9">
        <f>IF($A74="","",IFERROR(SUMIF('Produção'!$F$2:$F$101,$A74,'Produção'!$R$2:$R$101)/COUNTIF('Produção'!$F$2:$F$101,$A74),0))</f>
        <v/>
      </c>
    </row>
    <row r="75">
      <c r="A75" s="22">
        <f>IF('Cadastros'!$A61="","",'Cadastros'!$A61)</f>
        <v/>
      </c>
      <c r="B75" s="13">
        <f>IF($A75="","",IFERROR(SUMIF('Produção'!$F$2:$F$101,$A75,'Produção'!$S$2:$S$101)/COUNTIF('Produção'!$F$2:$F$101,$A75),0))</f>
        <v/>
      </c>
      <c r="C75" s="13">
        <f>IF($A75="","",IFERROR(SUMIF('Produção'!$F$2:$F$101,$A75,'Produção'!$P$2:$P$101)/COUNTIF('Produção'!$F$2:$F$101,$A75),0))</f>
        <v/>
      </c>
      <c r="D75" s="13">
        <f>IF($A75="","",IFERROR(SUMIF('Produção'!$F$2:$F$101,$A75,'Produção'!$Q$2:$Q$101)/COUNTIF('Produção'!$F$2:$F$101,$A75),0))</f>
        <v/>
      </c>
      <c r="E75" s="13">
        <f>IF($A75="","",IFERROR(SUMIF('Produção'!$F$2:$F$101,$A75,'Produção'!$R$2:$R$101)/COUNTIF('Produção'!$F$2:$F$101,$A75),0))</f>
        <v/>
      </c>
    </row>
    <row r="76">
      <c r="A76" s="21">
        <f>IF('Cadastros'!$A62="","",'Cadastros'!$A62)</f>
        <v/>
      </c>
      <c r="B76" s="9">
        <f>IF($A76="","",IFERROR(SUMIF('Produção'!$F$2:$F$101,$A76,'Produção'!$S$2:$S$101)/COUNTIF('Produção'!$F$2:$F$101,$A76),0))</f>
        <v/>
      </c>
      <c r="C76" s="9">
        <f>IF($A76="","",IFERROR(SUMIF('Produção'!$F$2:$F$101,$A76,'Produção'!$P$2:$P$101)/COUNTIF('Produção'!$F$2:$F$101,$A76),0))</f>
        <v/>
      </c>
      <c r="D76" s="9">
        <f>IF($A76="","",IFERROR(SUMIF('Produção'!$F$2:$F$101,$A76,'Produção'!$Q$2:$Q$101)/COUNTIF('Produção'!$F$2:$F$101,$A76),0))</f>
        <v/>
      </c>
      <c r="E76" s="9">
        <f>IF($A76="","",IFERROR(SUMIF('Produção'!$F$2:$F$101,$A76,'Produção'!$R$2:$R$101)/COUNTIF('Produção'!$F$2:$F$101,$A76),0))</f>
        <v/>
      </c>
    </row>
    <row r="77">
      <c r="A77" s="22">
        <f>IF('Cadastros'!$A63="","",'Cadastros'!$A63)</f>
        <v/>
      </c>
      <c r="B77" s="13">
        <f>IF($A77="","",IFERROR(SUMIF('Produção'!$F$2:$F$101,$A77,'Produção'!$S$2:$S$101)/COUNTIF('Produção'!$F$2:$F$101,$A77),0))</f>
        <v/>
      </c>
      <c r="C77" s="13">
        <f>IF($A77="","",IFERROR(SUMIF('Produção'!$F$2:$F$101,$A77,'Produção'!$P$2:$P$101)/COUNTIF('Produção'!$F$2:$F$101,$A77),0))</f>
        <v/>
      </c>
      <c r="D77" s="13">
        <f>IF($A77="","",IFERROR(SUMIF('Produção'!$F$2:$F$101,$A77,'Produção'!$Q$2:$Q$101)/COUNTIF('Produção'!$F$2:$F$101,$A77),0))</f>
        <v/>
      </c>
      <c r="E77" s="13">
        <f>IF($A77="","",IFERROR(SUMIF('Produção'!$F$2:$F$101,$A77,'Produção'!$R$2:$R$101)/COUNTIF('Produção'!$F$2:$F$101,$A77),0))</f>
        <v/>
      </c>
    </row>
    <row r="78">
      <c r="A78" s="21">
        <f>IF('Cadastros'!$A64="","",'Cadastros'!$A64)</f>
        <v/>
      </c>
      <c r="B78" s="9">
        <f>IF($A78="","",IFERROR(SUMIF('Produção'!$F$2:$F$101,$A78,'Produção'!$S$2:$S$101)/COUNTIF('Produção'!$F$2:$F$101,$A78),0))</f>
        <v/>
      </c>
      <c r="C78" s="9">
        <f>IF($A78="","",IFERROR(SUMIF('Produção'!$F$2:$F$101,$A78,'Produção'!$P$2:$P$101)/COUNTIF('Produção'!$F$2:$F$101,$A78),0))</f>
        <v/>
      </c>
      <c r="D78" s="9">
        <f>IF($A78="","",IFERROR(SUMIF('Produção'!$F$2:$F$101,$A78,'Produção'!$Q$2:$Q$101)/COUNTIF('Produção'!$F$2:$F$101,$A78),0))</f>
        <v/>
      </c>
      <c r="E78" s="9">
        <f>IF($A78="","",IFERROR(SUMIF('Produção'!$F$2:$F$101,$A78,'Produção'!$R$2:$R$101)/COUNTIF('Produção'!$F$2:$F$101,$A78),0))</f>
        <v/>
      </c>
    </row>
    <row r="79">
      <c r="A79" s="22">
        <f>IF('Cadastros'!$A65="","",'Cadastros'!$A65)</f>
        <v/>
      </c>
      <c r="B79" s="13">
        <f>IF($A79="","",IFERROR(SUMIF('Produção'!$F$2:$F$101,$A79,'Produção'!$S$2:$S$101)/COUNTIF('Produção'!$F$2:$F$101,$A79),0))</f>
        <v/>
      </c>
      <c r="C79" s="13">
        <f>IF($A79="","",IFERROR(SUMIF('Produção'!$F$2:$F$101,$A79,'Produção'!$P$2:$P$101)/COUNTIF('Produção'!$F$2:$F$101,$A79),0))</f>
        <v/>
      </c>
      <c r="D79" s="13">
        <f>IF($A79="","",IFERROR(SUMIF('Produção'!$F$2:$F$101,$A79,'Produção'!$Q$2:$Q$101)/COUNTIF('Produção'!$F$2:$F$101,$A79),0))</f>
        <v/>
      </c>
      <c r="E79" s="13">
        <f>IF($A79="","",IFERROR(SUMIF('Produção'!$F$2:$F$101,$A79,'Produção'!$R$2:$R$101)/COUNTIF('Produção'!$F$2:$F$101,$A79),0))</f>
        <v/>
      </c>
    </row>
    <row r="80">
      <c r="A80" s="21">
        <f>IF('Cadastros'!$A66="","",'Cadastros'!$A66)</f>
        <v/>
      </c>
      <c r="B80" s="9">
        <f>IF($A80="","",IFERROR(SUMIF('Produção'!$F$2:$F$101,$A80,'Produção'!$S$2:$S$101)/COUNTIF('Produção'!$F$2:$F$101,$A80),0))</f>
        <v/>
      </c>
      <c r="C80" s="9">
        <f>IF($A80="","",IFERROR(SUMIF('Produção'!$F$2:$F$101,$A80,'Produção'!$P$2:$P$101)/COUNTIF('Produção'!$F$2:$F$101,$A80),0))</f>
        <v/>
      </c>
      <c r="D80" s="9">
        <f>IF($A80="","",IFERROR(SUMIF('Produção'!$F$2:$F$101,$A80,'Produção'!$Q$2:$Q$101)/COUNTIF('Produção'!$F$2:$F$101,$A80),0))</f>
        <v/>
      </c>
      <c r="E80" s="9">
        <f>IF($A80="","",IFERROR(SUMIF('Produção'!$F$2:$F$101,$A80,'Produção'!$R$2:$R$101)/COUNTIF('Produção'!$F$2:$F$101,$A80),0))</f>
        <v/>
      </c>
    </row>
    <row r="81">
      <c r="A81" s="22">
        <f>IF('Cadastros'!$A67="","",'Cadastros'!$A67)</f>
        <v/>
      </c>
      <c r="B81" s="13">
        <f>IF($A81="","",IFERROR(SUMIF('Produção'!$F$2:$F$101,$A81,'Produção'!$S$2:$S$101)/COUNTIF('Produção'!$F$2:$F$101,$A81),0))</f>
        <v/>
      </c>
      <c r="C81" s="13">
        <f>IF($A81="","",IFERROR(SUMIF('Produção'!$F$2:$F$101,$A81,'Produção'!$P$2:$P$101)/COUNTIF('Produção'!$F$2:$F$101,$A81),0))</f>
        <v/>
      </c>
      <c r="D81" s="13">
        <f>IF($A81="","",IFERROR(SUMIF('Produção'!$F$2:$F$101,$A81,'Produção'!$Q$2:$Q$101)/COUNTIF('Produção'!$F$2:$F$101,$A81),0))</f>
        <v/>
      </c>
      <c r="E81" s="13">
        <f>IF($A81="","",IFERROR(SUMIF('Produção'!$F$2:$F$101,$A81,'Produção'!$R$2:$R$101)/COUNTIF('Produção'!$F$2:$F$101,$A81),0))</f>
        <v/>
      </c>
    </row>
    <row r="82">
      <c r="A82" s="21">
        <f>IF('Cadastros'!$A68="","",'Cadastros'!$A68)</f>
        <v/>
      </c>
      <c r="B82" s="9">
        <f>IF($A82="","",IFERROR(SUMIF('Produção'!$F$2:$F$101,$A82,'Produção'!$S$2:$S$101)/COUNTIF('Produção'!$F$2:$F$101,$A82),0))</f>
        <v/>
      </c>
      <c r="C82" s="9">
        <f>IF($A82="","",IFERROR(SUMIF('Produção'!$F$2:$F$101,$A82,'Produção'!$P$2:$P$101)/COUNTIF('Produção'!$F$2:$F$101,$A82),0))</f>
        <v/>
      </c>
      <c r="D82" s="9">
        <f>IF($A82="","",IFERROR(SUMIF('Produção'!$F$2:$F$101,$A82,'Produção'!$Q$2:$Q$101)/COUNTIF('Produção'!$F$2:$F$101,$A82),0))</f>
        <v/>
      </c>
      <c r="E82" s="9">
        <f>IF($A82="","",IFERROR(SUMIF('Produção'!$F$2:$F$101,$A82,'Produção'!$R$2:$R$101)/COUNTIF('Produção'!$F$2:$F$101,$A82),0))</f>
        <v/>
      </c>
    </row>
    <row r="83">
      <c r="A83" s="22">
        <f>IF('Cadastros'!$A69="","",'Cadastros'!$A69)</f>
        <v/>
      </c>
      <c r="B83" s="13">
        <f>IF($A83="","",IFERROR(SUMIF('Produção'!$F$2:$F$101,$A83,'Produção'!$S$2:$S$101)/COUNTIF('Produção'!$F$2:$F$101,$A83),0))</f>
        <v/>
      </c>
      <c r="C83" s="13">
        <f>IF($A83="","",IFERROR(SUMIF('Produção'!$F$2:$F$101,$A83,'Produção'!$P$2:$P$101)/COUNTIF('Produção'!$F$2:$F$101,$A83),0))</f>
        <v/>
      </c>
      <c r="D83" s="13">
        <f>IF($A83="","",IFERROR(SUMIF('Produção'!$F$2:$F$101,$A83,'Produção'!$Q$2:$Q$101)/COUNTIF('Produção'!$F$2:$F$101,$A83),0))</f>
        <v/>
      </c>
      <c r="E83" s="13">
        <f>IF($A83="","",IFERROR(SUMIF('Produção'!$F$2:$F$101,$A83,'Produção'!$R$2:$R$101)/COUNTIF('Produção'!$F$2:$F$101,$A83),0))</f>
        <v/>
      </c>
    </row>
    <row r="84">
      <c r="A84" s="21">
        <f>IF('Cadastros'!$A70="","",'Cadastros'!$A70)</f>
        <v/>
      </c>
      <c r="B84" s="9">
        <f>IF($A84="","",IFERROR(SUMIF('Produção'!$F$2:$F$101,$A84,'Produção'!$S$2:$S$101)/COUNTIF('Produção'!$F$2:$F$101,$A84),0))</f>
        <v/>
      </c>
      <c r="C84" s="9">
        <f>IF($A84="","",IFERROR(SUMIF('Produção'!$F$2:$F$101,$A84,'Produção'!$P$2:$P$101)/COUNTIF('Produção'!$F$2:$F$101,$A84),0))</f>
        <v/>
      </c>
      <c r="D84" s="9">
        <f>IF($A84="","",IFERROR(SUMIF('Produção'!$F$2:$F$101,$A84,'Produção'!$Q$2:$Q$101)/COUNTIF('Produção'!$F$2:$F$101,$A84),0))</f>
        <v/>
      </c>
      <c r="E84" s="9">
        <f>IF($A84="","",IFERROR(SUMIF('Produção'!$F$2:$F$101,$A84,'Produção'!$R$2:$R$101)/COUNTIF('Produção'!$F$2:$F$101,$A84),0))</f>
        <v/>
      </c>
    </row>
    <row r="85">
      <c r="A85" s="22">
        <f>IF('Cadastros'!$A71="","",'Cadastros'!$A71)</f>
        <v/>
      </c>
      <c r="B85" s="13">
        <f>IF($A85="","",IFERROR(SUMIF('Produção'!$F$2:$F$101,$A85,'Produção'!$S$2:$S$101)/COUNTIF('Produção'!$F$2:$F$101,$A85),0))</f>
        <v/>
      </c>
      <c r="C85" s="13">
        <f>IF($A85="","",IFERROR(SUMIF('Produção'!$F$2:$F$101,$A85,'Produção'!$P$2:$P$101)/COUNTIF('Produção'!$F$2:$F$101,$A85),0))</f>
        <v/>
      </c>
      <c r="D85" s="13">
        <f>IF($A85="","",IFERROR(SUMIF('Produção'!$F$2:$F$101,$A85,'Produção'!$Q$2:$Q$101)/COUNTIF('Produção'!$F$2:$F$101,$A85),0))</f>
        <v/>
      </c>
      <c r="E85" s="13">
        <f>IF($A85="","",IFERROR(SUMIF('Produção'!$F$2:$F$101,$A85,'Produção'!$R$2:$R$101)/COUNTIF('Produção'!$F$2:$F$101,$A85),0))</f>
        <v/>
      </c>
    </row>
    <row r="86">
      <c r="A86" s="21">
        <f>IF('Cadastros'!$A72="","",'Cadastros'!$A72)</f>
        <v/>
      </c>
      <c r="B86" s="9">
        <f>IF($A86="","",IFERROR(SUMIF('Produção'!$F$2:$F$101,$A86,'Produção'!$S$2:$S$101)/COUNTIF('Produção'!$F$2:$F$101,$A86),0))</f>
        <v/>
      </c>
      <c r="C86" s="9">
        <f>IF($A86="","",IFERROR(SUMIF('Produção'!$F$2:$F$101,$A86,'Produção'!$P$2:$P$101)/COUNTIF('Produção'!$F$2:$F$101,$A86),0))</f>
        <v/>
      </c>
      <c r="D86" s="9">
        <f>IF($A86="","",IFERROR(SUMIF('Produção'!$F$2:$F$101,$A86,'Produção'!$Q$2:$Q$101)/COUNTIF('Produção'!$F$2:$F$101,$A86),0))</f>
        <v/>
      </c>
      <c r="E86" s="9">
        <f>IF($A86="","",IFERROR(SUMIF('Produção'!$F$2:$F$101,$A86,'Produção'!$R$2:$R$101)/COUNTIF('Produção'!$F$2:$F$101,$A86),0))</f>
        <v/>
      </c>
    </row>
    <row r="87">
      <c r="A87" s="22">
        <f>IF('Cadastros'!$A73="","",'Cadastros'!$A73)</f>
        <v/>
      </c>
      <c r="B87" s="13">
        <f>IF($A87="","",IFERROR(SUMIF('Produção'!$F$2:$F$101,$A87,'Produção'!$S$2:$S$101)/COUNTIF('Produção'!$F$2:$F$101,$A87),0))</f>
        <v/>
      </c>
      <c r="C87" s="13">
        <f>IF($A87="","",IFERROR(SUMIF('Produção'!$F$2:$F$101,$A87,'Produção'!$P$2:$P$101)/COUNTIF('Produção'!$F$2:$F$101,$A87),0))</f>
        <v/>
      </c>
      <c r="D87" s="13">
        <f>IF($A87="","",IFERROR(SUMIF('Produção'!$F$2:$F$101,$A87,'Produção'!$Q$2:$Q$101)/COUNTIF('Produção'!$F$2:$F$101,$A87),0))</f>
        <v/>
      </c>
      <c r="E87" s="13">
        <f>IF($A87="","",IFERROR(SUMIF('Produção'!$F$2:$F$101,$A87,'Produção'!$R$2:$R$101)/COUNTIF('Produção'!$F$2:$F$101,$A87),0))</f>
        <v/>
      </c>
    </row>
    <row r="88">
      <c r="A88" s="21">
        <f>IF('Cadastros'!$A74="","",'Cadastros'!$A74)</f>
        <v/>
      </c>
      <c r="B88" s="9">
        <f>IF($A88="","",IFERROR(SUMIF('Produção'!$F$2:$F$101,$A88,'Produção'!$S$2:$S$101)/COUNTIF('Produção'!$F$2:$F$101,$A88),0))</f>
        <v/>
      </c>
      <c r="C88" s="9">
        <f>IF($A88="","",IFERROR(SUMIF('Produção'!$F$2:$F$101,$A88,'Produção'!$P$2:$P$101)/COUNTIF('Produção'!$F$2:$F$101,$A88),0))</f>
        <v/>
      </c>
      <c r="D88" s="9">
        <f>IF($A88="","",IFERROR(SUMIF('Produção'!$F$2:$F$101,$A88,'Produção'!$Q$2:$Q$101)/COUNTIF('Produção'!$F$2:$F$101,$A88),0))</f>
        <v/>
      </c>
      <c r="E88" s="9">
        <f>IF($A88="","",IFERROR(SUMIF('Produção'!$F$2:$F$101,$A88,'Produção'!$R$2:$R$101)/COUNTIF('Produção'!$F$2:$F$101,$A88),0))</f>
        <v/>
      </c>
    </row>
    <row r="89">
      <c r="A89" s="22">
        <f>IF('Cadastros'!$A75="","",'Cadastros'!$A75)</f>
        <v/>
      </c>
      <c r="B89" s="13">
        <f>IF($A89="","",IFERROR(SUMIF('Produção'!$F$2:$F$101,$A89,'Produção'!$S$2:$S$101)/COUNTIF('Produção'!$F$2:$F$101,$A89),0))</f>
        <v/>
      </c>
      <c r="C89" s="13">
        <f>IF($A89="","",IFERROR(SUMIF('Produção'!$F$2:$F$101,$A89,'Produção'!$P$2:$P$101)/COUNTIF('Produção'!$F$2:$F$101,$A89),0))</f>
        <v/>
      </c>
      <c r="D89" s="13">
        <f>IF($A89="","",IFERROR(SUMIF('Produção'!$F$2:$F$101,$A89,'Produção'!$Q$2:$Q$101)/COUNTIF('Produção'!$F$2:$F$101,$A89),0))</f>
        <v/>
      </c>
      <c r="E89" s="13">
        <f>IF($A89="","",IFERROR(SUMIF('Produção'!$F$2:$F$101,$A89,'Produção'!$R$2:$R$101)/COUNTIF('Produção'!$F$2:$F$101,$A89),0))</f>
        <v/>
      </c>
    </row>
    <row r="90">
      <c r="A90" s="21">
        <f>IF('Cadastros'!$A76="","",'Cadastros'!$A76)</f>
        <v/>
      </c>
      <c r="B90" s="9">
        <f>IF($A90="","",IFERROR(SUMIF('Produção'!$F$2:$F$101,$A90,'Produção'!$S$2:$S$101)/COUNTIF('Produção'!$F$2:$F$101,$A90),0))</f>
        <v/>
      </c>
      <c r="C90" s="9">
        <f>IF($A90="","",IFERROR(SUMIF('Produção'!$F$2:$F$101,$A90,'Produção'!$P$2:$P$101)/COUNTIF('Produção'!$F$2:$F$101,$A90),0))</f>
        <v/>
      </c>
      <c r="D90" s="9">
        <f>IF($A90="","",IFERROR(SUMIF('Produção'!$F$2:$F$101,$A90,'Produção'!$Q$2:$Q$101)/COUNTIF('Produção'!$F$2:$F$101,$A90),0))</f>
        <v/>
      </c>
      <c r="E90" s="9">
        <f>IF($A90="","",IFERROR(SUMIF('Produção'!$F$2:$F$101,$A90,'Produção'!$R$2:$R$101)/COUNTIF('Produção'!$F$2:$F$101,$A90),0))</f>
        <v/>
      </c>
    </row>
    <row r="91">
      <c r="A91" s="22">
        <f>IF('Cadastros'!$A77="","",'Cadastros'!$A77)</f>
        <v/>
      </c>
      <c r="B91" s="13">
        <f>IF($A91="","",IFERROR(SUMIF('Produção'!$F$2:$F$101,$A91,'Produção'!$S$2:$S$101)/COUNTIF('Produção'!$F$2:$F$101,$A91),0))</f>
        <v/>
      </c>
      <c r="C91" s="13">
        <f>IF($A91="","",IFERROR(SUMIF('Produção'!$F$2:$F$101,$A91,'Produção'!$P$2:$P$101)/COUNTIF('Produção'!$F$2:$F$101,$A91),0))</f>
        <v/>
      </c>
      <c r="D91" s="13">
        <f>IF($A91="","",IFERROR(SUMIF('Produção'!$F$2:$F$101,$A91,'Produção'!$Q$2:$Q$101)/COUNTIF('Produção'!$F$2:$F$101,$A91),0))</f>
        <v/>
      </c>
      <c r="E91" s="13">
        <f>IF($A91="","",IFERROR(SUMIF('Produção'!$F$2:$F$101,$A91,'Produção'!$R$2:$R$101)/COUNTIF('Produção'!$F$2:$F$101,$A91),0))</f>
        <v/>
      </c>
    </row>
    <row r="92">
      <c r="A92" s="21">
        <f>IF('Cadastros'!$A78="","",'Cadastros'!$A78)</f>
        <v/>
      </c>
      <c r="B92" s="9">
        <f>IF($A92="","",IFERROR(SUMIF('Produção'!$F$2:$F$101,$A92,'Produção'!$S$2:$S$101)/COUNTIF('Produção'!$F$2:$F$101,$A92),0))</f>
        <v/>
      </c>
      <c r="C92" s="9">
        <f>IF($A92="","",IFERROR(SUMIF('Produção'!$F$2:$F$101,$A92,'Produção'!$P$2:$P$101)/COUNTIF('Produção'!$F$2:$F$101,$A92),0))</f>
        <v/>
      </c>
      <c r="D92" s="9">
        <f>IF($A92="","",IFERROR(SUMIF('Produção'!$F$2:$F$101,$A92,'Produção'!$Q$2:$Q$101)/COUNTIF('Produção'!$F$2:$F$101,$A92),0))</f>
        <v/>
      </c>
      <c r="E92" s="9">
        <f>IF($A92="","",IFERROR(SUMIF('Produção'!$F$2:$F$101,$A92,'Produção'!$R$2:$R$101)/COUNTIF('Produção'!$F$2:$F$101,$A92),0))</f>
        <v/>
      </c>
    </row>
    <row r="93">
      <c r="A93" s="22">
        <f>IF('Cadastros'!$A79="","",'Cadastros'!$A79)</f>
        <v/>
      </c>
      <c r="B93" s="13">
        <f>IF($A93="","",IFERROR(SUMIF('Produção'!$F$2:$F$101,$A93,'Produção'!$S$2:$S$101)/COUNTIF('Produção'!$F$2:$F$101,$A93),0))</f>
        <v/>
      </c>
      <c r="C93" s="13">
        <f>IF($A93="","",IFERROR(SUMIF('Produção'!$F$2:$F$101,$A93,'Produção'!$P$2:$P$101)/COUNTIF('Produção'!$F$2:$F$101,$A93),0))</f>
        <v/>
      </c>
      <c r="D93" s="13">
        <f>IF($A93="","",IFERROR(SUMIF('Produção'!$F$2:$F$101,$A93,'Produção'!$Q$2:$Q$101)/COUNTIF('Produção'!$F$2:$F$101,$A93),0))</f>
        <v/>
      </c>
      <c r="E93" s="13">
        <f>IF($A93="","",IFERROR(SUMIF('Produção'!$F$2:$F$101,$A93,'Produção'!$R$2:$R$101)/COUNTIF('Produção'!$F$2:$F$101,$A93),0))</f>
        <v/>
      </c>
    </row>
    <row r="94">
      <c r="A94" s="21">
        <f>IF('Cadastros'!$A80="","",'Cadastros'!$A80)</f>
        <v/>
      </c>
      <c r="B94" s="9">
        <f>IF($A94="","",IFERROR(SUMIF('Produção'!$F$2:$F$101,$A94,'Produção'!$S$2:$S$101)/COUNTIF('Produção'!$F$2:$F$101,$A94),0))</f>
        <v/>
      </c>
      <c r="C94" s="9">
        <f>IF($A94="","",IFERROR(SUMIF('Produção'!$F$2:$F$101,$A94,'Produção'!$P$2:$P$101)/COUNTIF('Produção'!$F$2:$F$101,$A94),0))</f>
        <v/>
      </c>
      <c r="D94" s="9">
        <f>IF($A94="","",IFERROR(SUMIF('Produção'!$F$2:$F$101,$A94,'Produção'!$Q$2:$Q$101)/COUNTIF('Produção'!$F$2:$F$101,$A94),0))</f>
        <v/>
      </c>
      <c r="E94" s="9">
        <f>IF($A94="","",IFERROR(SUMIF('Produção'!$F$2:$F$101,$A94,'Produção'!$R$2:$R$101)/COUNTIF('Produção'!$F$2:$F$101,$A94),0))</f>
        <v/>
      </c>
    </row>
    <row r="95">
      <c r="A95" s="22">
        <f>IF('Cadastros'!$A81="","",'Cadastros'!$A81)</f>
        <v/>
      </c>
      <c r="B95" s="13">
        <f>IF($A95="","",IFERROR(SUMIF('Produção'!$F$2:$F$101,$A95,'Produção'!$S$2:$S$101)/COUNTIF('Produção'!$F$2:$F$101,$A95),0))</f>
        <v/>
      </c>
      <c r="C95" s="13">
        <f>IF($A95="","",IFERROR(SUMIF('Produção'!$F$2:$F$101,$A95,'Produção'!$P$2:$P$101)/COUNTIF('Produção'!$F$2:$F$101,$A95),0))</f>
        <v/>
      </c>
      <c r="D95" s="13">
        <f>IF($A95="","",IFERROR(SUMIF('Produção'!$F$2:$F$101,$A95,'Produção'!$Q$2:$Q$101)/COUNTIF('Produção'!$F$2:$F$101,$A95),0))</f>
        <v/>
      </c>
      <c r="E95" s="13">
        <f>IF($A95="","",IFERROR(SUMIF('Produção'!$F$2:$F$101,$A95,'Produção'!$R$2:$R$101)/COUNTIF('Produção'!$F$2:$F$101,$A95),0))</f>
        <v/>
      </c>
    </row>
    <row r="96">
      <c r="A96" s="21">
        <f>IF('Cadastros'!$A82="","",'Cadastros'!$A82)</f>
        <v/>
      </c>
      <c r="B96" s="9">
        <f>IF($A96="","",IFERROR(SUMIF('Produção'!$F$2:$F$101,$A96,'Produção'!$S$2:$S$101)/COUNTIF('Produção'!$F$2:$F$101,$A96),0))</f>
        <v/>
      </c>
      <c r="C96" s="9">
        <f>IF($A96="","",IFERROR(SUMIF('Produção'!$F$2:$F$101,$A96,'Produção'!$P$2:$P$101)/COUNTIF('Produção'!$F$2:$F$101,$A96),0))</f>
        <v/>
      </c>
      <c r="D96" s="9">
        <f>IF($A96="","",IFERROR(SUMIF('Produção'!$F$2:$F$101,$A96,'Produção'!$Q$2:$Q$101)/COUNTIF('Produção'!$F$2:$F$101,$A96),0))</f>
        <v/>
      </c>
      <c r="E96" s="9">
        <f>IF($A96="","",IFERROR(SUMIF('Produção'!$F$2:$F$101,$A96,'Produção'!$R$2:$R$101)/COUNTIF('Produção'!$F$2:$F$101,$A96),0))</f>
        <v/>
      </c>
    </row>
    <row r="97">
      <c r="A97" s="22">
        <f>IF('Cadastros'!$A83="","",'Cadastros'!$A83)</f>
        <v/>
      </c>
      <c r="B97" s="13">
        <f>IF($A97="","",IFERROR(SUMIF('Produção'!$F$2:$F$101,$A97,'Produção'!$S$2:$S$101)/COUNTIF('Produção'!$F$2:$F$101,$A97),0))</f>
        <v/>
      </c>
      <c r="C97" s="13">
        <f>IF($A97="","",IFERROR(SUMIF('Produção'!$F$2:$F$101,$A97,'Produção'!$P$2:$P$101)/COUNTIF('Produção'!$F$2:$F$101,$A97),0))</f>
        <v/>
      </c>
      <c r="D97" s="13">
        <f>IF($A97="","",IFERROR(SUMIF('Produção'!$F$2:$F$101,$A97,'Produção'!$Q$2:$Q$101)/COUNTIF('Produção'!$F$2:$F$101,$A97),0))</f>
        <v/>
      </c>
      <c r="E97" s="13">
        <f>IF($A97="","",IFERROR(SUMIF('Produção'!$F$2:$F$101,$A97,'Produção'!$R$2:$R$101)/COUNTIF('Produção'!$F$2:$F$101,$A97),0))</f>
        <v/>
      </c>
    </row>
    <row r="98">
      <c r="A98" s="21">
        <f>IF('Cadastros'!$A84="","",'Cadastros'!$A84)</f>
        <v/>
      </c>
      <c r="B98" s="9">
        <f>IF($A98="","",IFERROR(SUMIF('Produção'!$F$2:$F$101,$A98,'Produção'!$S$2:$S$101)/COUNTIF('Produção'!$F$2:$F$101,$A98),0))</f>
        <v/>
      </c>
      <c r="C98" s="9">
        <f>IF($A98="","",IFERROR(SUMIF('Produção'!$F$2:$F$101,$A98,'Produção'!$P$2:$P$101)/COUNTIF('Produção'!$F$2:$F$101,$A98),0))</f>
        <v/>
      </c>
      <c r="D98" s="9">
        <f>IF($A98="","",IFERROR(SUMIF('Produção'!$F$2:$F$101,$A98,'Produção'!$Q$2:$Q$101)/COUNTIF('Produção'!$F$2:$F$101,$A98),0))</f>
        <v/>
      </c>
      <c r="E98" s="9">
        <f>IF($A98="","",IFERROR(SUMIF('Produção'!$F$2:$F$101,$A98,'Produção'!$R$2:$R$101)/COUNTIF('Produção'!$F$2:$F$101,$A98),0))</f>
        <v/>
      </c>
    </row>
    <row r="99">
      <c r="A99" s="22">
        <f>IF('Cadastros'!$A85="","",'Cadastros'!$A85)</f>
        <v/>
      </c>
      <c r="B99" s="13">
        <f>IF($A99="","",IFERROR(SUMIF('Produção'!$F$2:$F$101,$A99,'Produção'!$S$2:$S$101)/COUNTIF('Produção'!$F$2:$F$101,$A99),0))</f>
        <v/>
      </c>
      <c r="C99" s="13">
        <f>IF($A99="","",IFERROR(SUMIF('Produção'!$F$2:$F$101,$A99,'Produção'!$P$2:$P$101)/COUNTIF('Produção'!$F$2:$F$101,$A99),0))</f>
        <v/>
      </c>
      <c r="D99" s="13">
        <f>IF($A99="","",IFERROR(SUMIF('Produção'!$F$2:$F$101,$A99,'Produção'!$Q$2:$Q$101)/COUNTIF('Produção'!$F$2:$F$101,$A99),0))</f>
        <v/>
      </c>
      <c r="E99" s="13">
        <f>IF($A99="","",IFERROR(SUMIF('Produção'!$F$2:$F$101,$A99,'Produção'!$R$2:$R$101)/COUNTIF('Produção'!$F$2:$F$101,$A99),0))</f>
        <v/>
      </c>
    </row>
    <row r="100">
      <c r="A100" s="21">
        <f>IF('Cadastros'!$A86="","",'Cadastros'!$A86)</f>
        <v/>
      </c>
      <c r="B100" s="9">
        <f>IF($A100="","",IFERROR(SUMIF('Produção'!$F$2:$F$101,$A100,'Produção'!$S$2:$S$101)/COUNTIF('Produção'!$F$2:$F$101,$A100),0))</f>
        <v/>
      </c>
      <c r="C100" s="9">
        <f>IF($A100="","",IFERROR(SUMIF('Produção'!$F$2:$F$101,$A100,'Produção'!$P$2:$P$101)/COUNTIF('Produção'!$F$2:$F$101,$A100),0))</f>
        <v/>
      </c>
      <c r="D100" s="9">
        <f>IF($A100="","",IFERROR(SUMIF('Produção'!$F$2:$F$101,$A100,'Produção'!$Q$2:$Q$101)/COUNTIF('Produção'!$F$2:$F$101,$A100),0))</f>
        <v/>
      </c>
      <c r="E100" s="9">
        <f>IF($A100="","",IFERROR(SUMIF('Produção'!$F$2:$F$101,$A100,'Produção'!$R$2:$R$101)/COUNTIF('Produção'!$F$2:$F$101,$A100),0))</f>
        <v/>
      </c>
    </row>
    <row r="101">
      <c r="A101" s="22">
        <f>IF('Cadastros'!$A87="","",'Cadastros'!$A87)</f>
        <v/>
      </c>
      <c r="B101" s="13">
        <f>IF($A101="","",IFERROR(SUMIF('Produção'!$F$2:$F$101,$A101,'Produção'!$S$2:$S$101)/COUNTIF('Produção'!$F$2:$F$101,$A101),0))</f>
        <v/>
      </c>
      <c r="C101" s="13">
        <f>IF($A101="","",IFERROR(SUMIF('Produção'!$F$2:$F$101,$A101,'Produção'!$P$2:$P$101)/COUNTIF('Produção'!$F$2:$F$101,$A101),0))</f>
        <v/>
      </c>
      <c r="D101" s="13">
        <f>IF($A101="","",IFERROR(SUMIF('Produção'!$F$2:$F$101,$A101,'Produção'!$Q$2:$Q$101)/COUNTIF('Produção'!$F$2:$F$101,$A101),0))</f>
        <v/>
      </c>
      <c r="E101" s="13">
        <f>IF($A101="","",IFERROR(SUMIF('Produção'!$F$2:$F$101,$A101,'Produção'!$R$2:$R$101)/COUNTIF('Produção'!$F$2:$F$101,$A101),0))</f>
        <v/>
      </c>
    </row>
    <row r="102">
      <c r="A102" s="21">
        <f>IF('Cadastros'!$A88="","",'Cadastros'!$A88)</f>
        <v/>
      </c>
      <c r="B102" s="9">
        <f>IF($A102="","",IFERROR(SUMIF('Produção'!$F$2:$F$101,$A102,'Produção'!$S$2:$S$101)/COUNTIF('Produção'!$F$2:$F$101,$A102),0))</f>
        <v/>
      </c>
      <c r="C102" s="9">
        <f>IF($A102="","",IFERROR(SUMIF('Produção'!$F$2:$F$101,$A102,'Produção'!$P$2:$P$101)/COUNTIF('Produção'!$F$2:$F$101,$A102),0))</f>
        <v/>
      </c>
      <c r="D102" s="9">
        <f>IF($A102="","",IFERROR(SUMIF('Produção'!$F$2:$F$101,$A102,'Produção'!$Q$2:$Q$101)/COUNTIF('Produção'!$F$2:$F$101,$A102),0))</f>
        <v/>
      </c>
      <c r="E102" s="9">
        <f>IF($A102="","",IFERROR(SUMIF('Produção'!$F$2:$F$101,$A102,'Produção'!$R$2:$R$101)/COUNTIF('Produção'!$F$2:$F$101,$A102),0))</f>
        <v/>
      </c>
    </row>
    <row r="103">
      <c r="A103" s="22">
        <f>IF('Cadastros'!$A89="","",'Cadastros'!$A89)</f>
        <v/>
      </c>
      <c r="B103" s="13">
        <f>IF($A103="","",IFERROR(SUMIF('Produção'!$F$2:$F$101,$A103,'Produção'!$S$2:$S$101)/COUNTIF('Produção'!$F$2:$F$101,$A103),0))</f>
        <v/>
      </c>
      <c r="C103" s="13">
        <f>IF($A103="","",IFERROR(SUMIF('Produção'!$F$2:$F$101,$A103,'Produção'!$P$2:$P$101)/COUNTIF('Produção'!$F$2:$F$101,$A103),0))</f>
        <v/>
      </c>
      <c r="D103" s="13">
        <f>IF($A103="","",IFERROR(SUMIF('Produção'!$F$2:$F$101,$A103,'Produção'!$Q$2:$Q$101)/COUNTIF('Produção'!$F$2:$F$101,$A103),0))</f>
        <v/>
      </c>
      <c r="E103" s="13">
        <f>IF($A103="","",IFERROR(SUMIF('Produção'!$F$2:$F$101,$A103,'Produção'!$R$2:$R$101)/COUNTIF('Produção'!$F$2:$F$101,$A103),0))</f>
        <v/>
      </c>
    </row>
    <row r="104">
      <c r="A104" s="21">
        <f>IF('Cadastros'!$A90="","",'Cadastros'!$A90)</f>
        <v/>
      </c>
      <c r="B104" s="9">
        <f>IF($A104="","",IFERROR(SUMIF('Produção'!$F$2:$F$101,$A104,'Produção'!$S$2:$S$101)/COUNTIF('Produção'!$F$2:$F$101,$A104),0))</f>
        <v/>
      </c>
      <c r="C104" s="9">
        <f>IF($A104="","",IFERROR(SUMIF('Produção'!$F$2:$F$101,$A104,'Produção'!$P$2:$P$101)/COUNTIF('Produção'!$F$2:$F$101,$A104),0))</f>
        <v/>
      </c>
      <c r="D104" s="9">
        <f>IF($A104="","",IFERROR(SUMIF('Produção'!$F$2:$F$101,$A104,'Produção'!$Q$2:$Q$101)/COUNTIF('Produção'!$F$2:$F$101,$A104),0))</f>
        <v/>
      </c>
      <c r="E104" s="9">
        <f>IF($A104="","",IFERROR(SUMIF('Produção'!$F$2:$F$101,$A104,'Produção'!$R$2:$R$101)/COUNTIF('Produção'!$F$2:$F$101,$A104),0))</f>
        <v/>
      </c>
    </row>
    <row r="105">
      <c r="A105" s="22">
        <f>IF('Cadastros'!$A91="","",'Cadastros'!$A91)</f>
        <v/>
      </c>
      <c r="B105" s="13">
        <f>IF($A105="","",IFERROR(SUMIF('Produção'!$F$2:$F$101,$A105,'Produção'!$S$2:$S$101)/COUNTIF('Produção'!$F$2:$F$101,$A105),0))</f>
        <v/>
      </c>
      <c r="C105" s="13">
        <f>IF($A105="","",IFERROR(SUMIF('Produção'!$F$2:$F$101,$A105,'Produção'!$P$2:$P$101)/COUNTIF('Produção'!$F$2:$F$101,$A105),0))</f>
        <v/>
      </c>
      <c r="D105" s="13">
        <f>IF($A105="","",IFERROR(SUMIF('Produção'!$F$2:$F$101,$A105,'Produção'!$Q$2:$Q$101)/COUNTIF('Produção'!$F$2:$F$101,$A105),0))</f>
        <v/>
      </c>
      <c r="E105" s="13">
        <f>IF($A105="","",IFERROR(SUMIF('Produção'!$F$2:$F$101,$A105,'Produção'!$R$2:$R$101)/COUNTIF('Produção'!$F$2:$F$101,$A105),0))</f>
        <v/>
      </c>
    </row>
    <row r="106">
      <c r="A106" s="21">
        <f>IF('Cadastros'!$A92="","",'Cadastros'!$A92)</f>
        <v/>
      </c>
      <c r="B106" s="9">
        <f>IF($A106="","",IFERROR(SUMIF('Produção'!$F$2:$F$101,$A106,'Produção'!$S$2:$S$101)/COUNTIF('Produção'!$F$2:$F$101,$A106),0))</f>
        <v/>
      </c>
      <c r="C106" s="9">
        <f>IF($A106="","",IFERROR(SUMIF('Produção'!$F$2:$F$101,$A106,'Produção'!$P$2:$P$101)/COUNTIF('Produção'!$F$2:$F$101,$A106),0))</f>
        <v/>
      </c>
      <c r="D106" s="9">
        <f>IF($A106="","",IFERROR(SUMIF('Produção'!$F$2:$F$101,$A106,'Produção'!$Q$2:$Q$101)/COUNTIF('Produção'!$F$2:$F$101,$A106),0))</f>
        <v/>
      </c>
      <c r="E106" s="9">
        <f>IF($A106="","",IFERROR(SUMIF('Produção'!$F$2:$F$101,$A106,'Produção'!$R$2:$R$101)/COUNTIF('Produção'!$F$2:$F$101,$A106),0))</f>
        <v/>
      </c>
    </row>
    <row r="107">
      <c r="A107" s="22">
        <f>IF('Cadastros'!$A93="","",'Cadastros'!$A93)</f>
        <v/>
      </c>
      <c r="B107" s="13">
        <f>IF($A107="","",IFERROR(SUMIF('Produção'!$F$2:$F$101,$A107,'Produção'!$S$2:$S$101)/COUNTIF('Produção'!$F$2:$F$101,$A107),0))</f>
        <v/>
      </c>
      <c r="C107" s="13">
        <f>IF($A107="","",IFERROR(SUMIF('Produção'!$F$2:$F$101,$A107,'Produção'!$P$2:$P$101)/COUNTIF('Produção'!$F$2:$F$101,$A107),0))</f>
        <v/>
      </c>
      <c r="D107" s="13">
        <f>IF($A107="","",IFERROR(SUMIF('Produção'!$F$2:$F$101,$A107,'Produção'!$Q$2:$Q$101)/COUNTIF('Produção'!$F$2:$F$101,$A107),0))</f>
        <v/>
      </c>
      <c r="E107" s="13">
        <f>IF($A107="","",IFERROR(SUMIF('Produção'!$F$2:$F$101,$A107,'Produção'!$R$2:$R$101)/COUNTIF('Produção'!$F$2:$F$101,$A107),0))</f>
        <v/>
      </c>
    </row>
    <row r="108">
      <c r="A108" s="21">
        <f>IF('Cadastros'!$A94="","",'Cadastros'!$A94)</f>
        <v/>
      </c>
      <c r="B108" s="9">
        <f>IF($A108="","",IFERROR(SUMIF('Produção'!$F$2:$F$101,$A108,'Produção'!$S$2:$S$101)/COUNTIF('Produção'!$F$2:$F$101,$A108),0))</f>
        <v/>
      </c>
      <c r="C108" s="9">
        <f>IF($A108="","",IFERROR(SUMIF('Produção'!$F$2:$F$101,$A108,'Produção'!$P$2:$P$101)/COUNTIF('Produção'!$F$2:$F$101,$A108),0))</f>
        <v/>
      </c>
      <c r="D108" s="9">
        <f>IF($A108="","",IFERROR(SUMIF('Produção'!$F$2:$F$101,$A108,'Produção'!$Q$2:$Q$101)/COUNTIF('Produção'!$F$2:$F$101,$A108),0))</f>
        <v/>
      </c>
      <c r="E108" s="9">
        <f>IF($A108="","",IFERROR(SUMIF('Produção'!$F$2:$F$101,$A108,'Produção'!$R$2:$R$101)/COUNTIF('Produção'!$F$2:$F$101,$A108),0))</f>
        <v/>
      </c>
    </row>
    <row r="109">
      <c r="A109" s="22">
        <f>IF('Cadastros'!$A95="","",'Cadastros'!$A95)</f>
        <v/>
      </c>
      <c r="B109" s="13">
        <f>IF($A109="","",IFERROR(SUMIF('Produção'!$F$2:$F$101,$A109,'Produção'!$S$2:$S$101)/COUNTIF('Produção'!$F$2:$F$101,$A109),0))</f>
        <v/>
      </c>
      <c r="C109" s="13">
        <f>IF($A109="","",IFERROR(SUMIF('Produção'!$F$2:$F$101,$A109,'Produção'!$P$2:$P$101)/COUNTIF('Produção'!$F$2:$F$101,$A109),0))</f>
        <v/>
      </c>
      <c r="D109" s="13">
        <f>IF($A109="","",IFERROR(SUMIF('Produção'!$F$2:$F$101,$A109,'Produção'!$Q$2:$Q$101)/COUNTIF('Produção'!$F$2:$F$101,$A109),0))</f>
        <v/>
      </c>
      <c r="E109" s="13">
        <f>IF($A109="","",IFERROR(SUMIF('Produção'!$F$2:$F$101,$A109,'Produção'!$R$2:$R$101)/COUNTIF('Produção'!$F$2:$F$101,$A109),0))</f>
        <v/>
      </c>
    </row>
    <row r="110">
      <c r="A110" s="21">
        <f>IF('Cadastros'!$A96="","",'Cadastros'!$A96)</f>
        <v/>
      </c>
      <c r="B110" s="9">
        <f>IF($A110="","",IFERROR(SUMIF('Produção'!$F$2:$F$101,$A110,'Produção'!$S$2:$S$101)/COUNTIF('Produção'!$F$2:$F$101,$A110),0))</f>
        <v/>
      </c>
      <c r="C110" s="9">
        <f>IF($A110="","",IFERROR(SUMIF('Produção'!$F$2:$F$101,$A110,'Produção'!$P$2:$P$101)/COUNTIF('Produção'!$F$2:$F$101,$A110),0))</f>
        <v/>
      </c>
      <c r="D110" s="9">
        <f>IF($A110="","",IFERROR(SUMIF('Produção'!$F$2:$F$101,$A110,'Produção'!$Q$2:$Q$101)/COUNTIF('Produção'!$F$2:$F$101,$A110),0))</f>
        <v/>
      </c>
      <c r="E110" s="9">
        <f>IF($A110="","",IFERROR(SUMIF('Produção'!$F$2:$F$101,$A110,'Produção'!$R$2:$R$101)/COUNTIF('Produção'!$F$2:$F$101,$A110),0))</f>
        <v/>
      </c>
    </row>
    <row r="111">
      <c r="A111" s="22">
        <f>IF('Cadastros'!$A97="","",'Cadastros'!$A97)</f>
        <v/>
      </c>
      <c r="B111" s="13">
        <f>IF($A111="","",IFERROR(SUMIF('Produção'!$F$2:$F$101,$A111,'Produção'!$S$2:$S$101)/COUNTIF('Produção'!$F$2:$F$101,$A111),0))</f>
        <v/>
      </c>
      <c r="C111" s="13">
        <f>IF($A111="","",IFERROR(SUMIF('Produção'!$F$2:$F$101,$A111,'Produção'!$P$2:$P$101)/COUNTIF('Produção'!$F$2:$F$101,$A111),0))</f>
        <v/>
      </c>
      <c r="D111" s="13">
        <f>IF($A111="","",IFERROR(SUMIF('Produção'!$F$2:$F$101,$A111,'Produção'!$Q$2:$Q$101)/COUNTIF('Produção'!$F$2:$F$101,$A111),0))</f>
        <v/>
      </c>
      <c r="E111" s="13">
        <f>IF($A111="","",IFERROR(SUMIF('Produção'!$F$2:$F$101,$A111,'Produção'!$R$2:$R$101)/COUNTIF('Produção'!$F$2:$F$101,$A111),0))</f>
        <v/>
      </c>
    </row>
    <row r="112">
      <c r="A112" s="21">
        <f>IF('Cadastros'!$A98="","",'Cadastros'!$A98)</f>
        <v/>
      </c>
      <c r="B112" s="9">
        <f>IF($A112="","",IFERROR(SUMIF('Produção'!$F$2:$F$101,$A112,'Produção'!$S$2:$S$101)/COUNTIF('Produção'!$F$2:$F$101,$A112),0))</f>
        <v/>
      </c>
      <c r="C112" s="9">
        <f>IF($A112="","",IFERROR(SUMIF('Produção'!$F$2:$F$101,$A112,'Produção'!$P$2:$P$101)/COUNTIF('Produção'!$F$2:$F$101,$A112),0))</f>
        <v/>
      </c>
      <c r="D112" s="9">
        <f>IF($A112="","",IFERROR(SUMIF('Produção'!$F$2:$F$101,$A112,'Produção'!$Q$2:$Q$101)/COUNTIF('Produção'!$F$2:$F$101,$A112),0))</f>
        <v/>
      </c>
      <c r="E112" s="9">
        <f>IF($A112="","",IFERROR(SUMIF('Produção'!$F$2:$F$101,$A112,'Produção'!$R$2:$R$101)/COUNTIF('Produção'!$F$2:$F$101,$A112),0))</f>
        <v/>
      </c>
    </row>
    <row r="113">
      <c r="A113" s="22">
        <f>IF('Cadastros'!$A99="","",'Cadastros'!$A99)</f>
        <v/>
      </c>
      <c r="B113" s="13">
        <f>IF($A113="","",IFERROR(SUMIF('Produção'!$F$2:$F$101,$A113,'Produção'!$S$2:$S$101)/COUNTIF('Produção'!$F$2:$F$101,$A113),0))</f>
        <v/>
      </c>
      <c r="C113" s="13">
        <f>IF($A113="","",IFERROR(SUMIF('Produção'!$F$2:$F$101,$A113,'Produção'!$P$2:$P$101)/COUNTIF('Produção'!$F$2:$F$101,$A113),0))</f>
        <v/>
      </c>
      <c r="D113" s="13">
        <f>IF($A113="","",IFERROR(SUMIF('Produção'!$F$2:$F$101,$A113,'Produção'!$Q$2:$Q$101)/COUNTIF('Produção'!$F$2:$F$101,$A113),0))</f>
        <v/>
      </c>
      <c r="E113" s="13">
        <f>IF($A113="","",IFERROR(SUMIF('Produção'!$F$2:$F$101,$A113,'Produção'!$R$2:$R$101)/COUNTIF('Produção'!$F$2:$F$101,$A113),0))</f>
        <v/>
      </c>
    </row>
    <row r="114">
      <c r="A114" s="21">
        <f>IF('Cadastros'!$A100="","",'Cadastros'!$A100)</f>
        <v/>
      </c>
      <c r="B114" s="9">
        <f>IF($A114="","",IFERROR(SUMIF('Produção'!$F$2:$F$101,$A114,'Produção'!$S$2:$S$101)/COUNTIF('Produção'!$F$2:$F$101,$A114),0))</f>
        <v/>
      </c>
      <c r="C114" s="9">
        <f>IF($A114="","",IFERROR(SUMIF('Produção'!$F$2:$F$101,$A114,'Produção'!$P$2:$P$101)/COUNTIF('Produção'!$F$2:$F$101,$A114),0))</f>
        <v/>
      </c>
      <c r="D114" s="9">
        <f>IF($A114="","",IFERROR(SUMIF('Produção'!$F$2:$F$101,$A114,'Produção'!$Q$2:$Q$101)/COUNTIF('Produção'!$F$2:$F$101,$A114),0))</f>
        <v/>
      </c>
      <c r="E114" s="9">
        <f>IF($A114="","",IFERROR(SUMIF('Produção'!$F$2:$F$101,$A114,'Produção'!$R$2:$R$101)/COUNTIF('Produção'!$F$2:$F$101,$A114),0))</f>
        <v/>
      </c>
    </row>
    <row r="115">
      <c r="A115" s="22">
        <f>IF('Cadastros'!$A101="","",'Cadastros'!$A101)</f>
        <v/>
      </c>
      <c r="B115" s="13">
        <f>IF($A115="","",IFERROR(SUMIF('Produção'!$F$2:$F$101,$A115,'Produção'!$S$2:$S$101)/COUNTIF('Produção'!$F$2:$F$101,$A115),0))</f>
        <v/>
      </c>
      <c r="C115" s="13">
        <f>IF($A115="","",IFERROR(SUMIF('Produção'!$F$2:$F$101,$A115,'Produção'!$P$2:$P$101)/COUNTIF('Produção'!$F$2:$F$101,$A115),0))</f>
        <v/>
      </c>
      <c r="D115" s="13">
        <f>IF($A115="","",IFERROR(SUMIF('Produção'!$F$2:$F$101,$A115,'Produção'!$Q$2:$Q$101)/COUNTIF('Produção'!$F$2:$F$101,$A115),0))</f>
        <v/>
      </c>
      <c r="E115" s="13">
        <f>IF($A115="","",IFERROR(SUMIF('Produção'!$F$2:$F$101,$A115,'Produção'!$R$2:$R$101)/COUNTIF('Produção'!$F$2:$F$101,$A115),0))</f>
        <v/>
      </c>
    </row>
  </sheetData>
  <mergeCells count="3">
    <mergeCell ref="A1:Q1"/>
    <mergeCell ref="A2:Q2"/>
    <mergeCell ref="A8:K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2026-09-23T06:19:04Z</dcterms:created>
  <dcterms:modified xmlns:dcterms="http://purl.org/dc/terms/" xmlns:xsi="http://www.w3.org/2001/XMLSchema-instance" xsi:type="dcterms:W3CDTF">2026-09-23T06:19:04Z</dcterms:modified>
</cp:coreProperties>
</file>