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nçamentos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AAAA"/>
    <numFmt numFmtId="165" formatCode="&quot;R$&quot; #.##0,00"/>
    <numFmt numFmtId="166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b val="1"/>
      <color rgb="0016A34A"/>
    </font>
    <font>
      <b val="1"/>
      <color rgb="00D97706"/>
    </font>
    <font>
      <b val="1"/>
      <color rgb="00DC2626"/>
    </font>
    <font>
      <name val="Calibri"/>
      <b val="1"/>
      <color rgb="001E293B"/>
      <sz val="16"/>
    </font>
    <font>
      <b val="1"/>
      <color rgb="001E293B"/>
      <sz val="13"/>
    </font>
    <font>
      <b val="1"/>
      <color rgb="001E293B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 wrapText="1"/>
    </xf>
    <xf numFmtId="165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1" fontId="0" fillId="3" borderId="1" applyAlignment="1" pivotButton="0" quotePrefix="0" xfId="0">
      <alignment horizontal="center" vertical="center"/>
    </xf>
    <xf numFmtId="1" fontId="0" fillId="5" borderId="1" applyAlignment="1" pivotButton="0" quotePrefix="0" xfId="0">
      <alignment horizontal="center" vertical="center"/>
    </xf>
    <xf numFmtId="165" fontId="2" fillId="5" borderId="1" applyAlignment="1" pivotButton="0" quotePrefix="0" xfId="0">
      <alignment horizontal="center" vertical="center"/>
    </xf>
    <xf numFmtId="2" fontId="0" fillId="3" borderId="1" applyAlignment="1" pivotButton="0" quotePrefix="0" xfId="0">
      <alignment horizontal="center" vertical="center"/>
    </xf>
    <xf numFmtId="2" fontId="0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1" fillId="6" borderId="1" applyAlignment="1" pivotButton="0" quotePrefix="0" xfId="0">
      <alignment horizontal="center" vertical="center"/>
    </xf>
    <xf numFmtId="0" fontId="5" fillId="0" borderId="0" pivotButton="0" quotePrefix="0" xfId="0"/>
    <xf numFmtId="0" fontId="7" fillId="5" borderId="1" applyAlignment="1" pivotButton="0" quotePrefix="0" xfId="0">
      <alignment horizontal="left" vertical="top" wrapText="1"/>
    </xf>
    <xf numFmtId="0" fontId="0" fillId="5" borderId="1" applyAlignment="1" pivotButton="0" quotePrefix="0" xfId="0">
      <alignment horizontal="left" vertical="top" wrapText="1"/>
    </xf>
    <xf numFmtId="0" fontId="7" fillId="3" borderId="1" applyAlignment="1" pivotButton="0" quotePrefix="0" xfId="0">
      <alignment horizontal="left" vertical="top" wrapText="1"/>
    </xf>
    <xf numFmtId="0" fontId="0" fillId="3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0" fillId="7" borderId="1" pivotButton="0" quotePrefix="0" xfId="0"/>
    <xf numFmtId="0" fontId="0" fillId="8" borderId="1" pivotButton="0" quotePrefix="0" xfId="0"/>
    <xf numFmtId="0" fontId="0" fillId="2" borderId="1" pivotButton="0" quotePrefix="0" xfId="0"/>
    <xf numFmtId="164" fontId="0" fillId="3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165" fontId="2" fillId="5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Calibri"/>
        <b val="1"/>
        <color rgb="00DC2626"/>
      </font>
      <fill>
        <patternFill patternType="solid">
          <fgColor rgb="00FEE2E2"/>
        </patternFill>
      </fill>
    </dxf>
    <dxf>
      <font>
        <name val="Calibri"/>
        <b val="1"/>
        <color rgb="0016A34A"/>
      </font>
      <fill>
        <patternFill patternType="solid">
          <fgColor rgb="00DCFCE7"/>
        </patternFill>
      </fill>
    </dxf>
    <dxf>
      <font>
        <name val="Calibri"/>
        <b val="1"/>
        <color rgb="00DC262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Custo Realizado por Ambiente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'Resumo'!C16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'Resumo'!$A$17:$A$26</f>
            </numRef>
          </cat>
          <val>
            <numRef>
              <f>'Resumo'!$C$17:$C$26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Ambiente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Status</a:t>
            </a:r>
          </a:p>
        </rich>
      </tx>
    </title>
    <plotArea>
      <pieChart>
        <varyColors val="1"/>
        <ser>
          <idx val="0"/>
          <order val="0"/>
          <tx>
            <strRef>
              <f>'Resumo'!B30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'Resumo'!$A$31:$A$33</f>
            </numRef>
          </cat>
          <val>
            <numRef>
              <f>'Resumo'!$B$31:$B$33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do Custo Realizado por Semana</a:t>
            </a:r>
          </a:p>
        </rich>
      </tx>
    </title>
    <plotArea>
      <lineChart>
        <grouping val="standard"/>
        <ser>
          <idx val="0"/>
          <order val="0"/>
          <tx>
            <strRef>
              <f>'Resumo'!B37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'Resumo'!$A$38:$A$41</f>
            </numRef>
          </cat>
          <val>
            <numRef>
              <f>'Resumo'!$B$38:$B$41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Semana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20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12</col>
      <colOff>0</colOff>
      <row>2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1" customWidth="1" min="2" max="2"/>
    <col width="13" customWidth="1" min="3" max="3"/>
    <col width="14" customWidth="1" min="4" max="4"/>
    <col width="20" customWidth="1" min="5" max="5"/>
    <col width="18" customWidth="1" min="6" max="6"/>
    <col width="16" customWidth="1" min="7" max="7"/>
    <col width="16" customWidth="1" min="8" max="8"/>
    <col width="16" customWidth="1" min="9" max="9"/>
    <col width="17" customWidth="1" min="10" max="10"/>
    <col width="17" customWidth="1" min="11" max="11"/>
    <col width="14" customWidth="1" min="12" max="12"/>
    <col width="30" customWidth="1" min="13" max="13"/>
    <col width="17" customWidth="1" min="14" max="14"/>
    <col width="17" customWidth="1" min="15" max="15"/>
  </cols>
  <sheetData>
    <row r="1">
      <c r="A1" s="1" t="inlineStr">
        <is>
          <t>Data</t>
        </is>
      </c>
      <c r="B1" s="1" t="inlineStr">
        <is>
          <t>Semana</t>
        </is>
      </c>
      <c r="C1" s="1" t="inlineStr">
        <is>
          <t>Dia da semana</t>
        </is>
      </c>
      <c r="D1" s="1" t="inlineStr">
        <is>
          <t>Ambiente</t>
        </is>
      </c>
      <c r="E1" s="1" t="inlineStr">
        <is>
          <t>Tipo de tarefa</t>
        </is>
      </c>
      <c r="F1" s="1" t="inlineStr">
        <is>
          <t>Responsável</t>
        </is>
      </c>
      <c r="G1" s="1" t="inlineStr">
        <is>
          <t>Cidade</t>
        </is>
      </c>
      <c r="H1" s="1" t="inlineStr">
        <is>
          <t>Tempo estimado (h)</t>
        </is>
      </c>
      <c r="I1" s="1" t="inlineStr">
        <is>
          <t>Tempo realizado (h)</t>
        </is>
      </c>
      <c r="J1" s="1" t="inlineStr">
        <is>
          <t>Custo estimado (R$)</t>
        </is>
      </c>
      <c r="K1" s="1" t="inlineStr">
        <is>
          <t>Custo realizado (R$)</t>
        </is>
      </c>
      <c r="L1" s="1" t="inlineStr">
        <is>
          <t>Status</t>
        </is>
      </c>
      <c r="M1" s="1" t="inlineStr">
        <is>
          <t>Observações</t>
        </is>
      </c>
      <c r="N1" s="1" t="inlineStr">
        <is>
          <t>Diferença de custo (R$)</t>
        </is>
      </c>
      <c r="O1" s="1" t="inlineStr">
        <is>
          <t>Variação de tempo (%)</t>
        </is>
      </c>
    </row>
    <row r="2">
      <c r="A2" s="36" t="n">
        <v>46027</v>
      </c>
      <c r="B2" s="3" t="inlineStr">
        <is>
          <t>Semana 1</t>
        </is>
      </c>
      <c r="C2" s="3" t="inlineStr">
        <is>
          <t>Segunda</t>
        </is>
      </c>
      <c r="D2" s="3" t="inlineStr">
        <is>
          <t>Cozinha</t>
        </is>
      </c>
      <c r="E2" s="3" t="inlineStr">
        <is>
          <t>Limpeza profunda</t>
        </is>
      </c>
      <c r="F2" s="3" t="inlineStr">
        <is>
          <t>João Silva</t>
        </is>
      </c>
      <c r="G2" s="3" t="inlineStr">
        <is>
          <t>São Paulo</t>
        </is>
      </c>
      <c r="H2" s="4" t="n">
        <v>3</v>
      </c>
      <c r="I2" s="4" t="n">
        <v>3.5</v>
      </c>
      <c r="J2" s="37" t="n">
        <v>150</v>
      </c>
      <c r="K2" s="37" t="n">
        <v>175</v>
      </c>
      <c r="L2" s="6" t="inlineStr">
        <is>
          <t>Concluída</t>
        </is>
      </c>
      <c r="M2" s="7" t="inlineStr">
        <is>
          <t>Uso de produtos especiais</t>
        </is>
      </c>
      <c r="N2" s="38">
        <f>K2-J2</f>
        <v/>
      </c>
      <c r="O2" s="39">
        <f>IF(H2=0,0,(I2-H2)/H2)</f>
        <v/>
      </c>
    </row>
    <row r="3">
      <c r="A3" s="40" t="n">
        <v>46029</v>
      </c>
      <c r="B3" s="11" t="inlineStr">
        <is>
          <t>Semana 1</t>
        </is>
      </c>
      <c r="C3" s="11" t="inlineStr">
        <is>
          <t>Quarta</t>
        </is>
      </c>
      <c r="D3" s="11" t="inlineStr">
        <is>
          <t>Banheiro</t>
        </is>
      </c>
      <c r="E3" s="11" t="inlineStr">
        <is>
          <t>Higienização</t>
        </is>
      </c>
      <c r="F3" s="11" t="inlineStr">
        <is>
          <t>Maria Oliveira</t>
        </is>
      </c>
      <c r="G3" s="11" t="inlineStr">
        <is>
          <t>Rio de Janeiro</t>
        </is>
      </c>
      <c r="H3" s="4" t="n">
        <v>2</v>
      </c>
      <c r="I3" s="4" t="n">
        <v>1.8</v>
      </c>
      <c r="J3" s="37" t="n">
        <v>100</v>
      </c>
      <c r="K3" s="37" t="n">
        <v>90</v>
      </c>
      <c r="L3" s="12" t="inlineStr">
        <is>
          <t>Concluída</t>
        </is>
      </c>
      <c r="M3" s="13" t="inlineStr">
        <is>
          <t>Rotina padrão</t>
        </is>
      </c>
      <c r="N3" s="41">
        <f>K3-J3</f>
        <v/>
      </c>
      <c r="O3" s="42">
        <f>IF(H3=0,0,(I3-H3)/H3)</f>
        <v/>
      </c>
    </row>
    <row r="4">
      <c r="A4" s="36" t="n">
        <v>46031</v>
      </c>
      <c r="B4" s="3" t="inlineStr">
        <is>
          <t>Semana 1</t>
        </is>
      </c>
      <c r="C4" s="3" t="inlineStr">
        <is>
          <t>Sexta</t>
        </is>
      </c>
      <c r="D4" s="3" t="inlineStr">
        <is>
          <t>Sala</t>
        </is>
      </c>
      <c r="E4" s="3" t="inlineStr">
        <is>
          <t>Limpeza geral</t>
        </is>
      </c>
      <c r="F4" s="3" t="inlineStr">
        <is>
          <t>Pedro Santos</t>
        </is>
      </c>
      <c r="G4" s="3" t="inlineStr">
        <is>
          <t>Belo Horizonte</t>
        </is>
      </c>
      <c r="H4" s="4" t="n">
        <v>1.5</v>
      </c>
      <c r="I4" s="4" t="n">
        <v>2</v>
      </c>
      <c r="J4" s="37" t="n">
        <v>80</v>
      </c>
      <c r="K4" s="37" t="n">
        <v>105</v>
      </c>
      <c r="L4" s="16" t="inlineStr">
        <is>
          <t>Em andamento</t>
        </is>
      </c>
      <c r="M4" s="7" t="inlineStr">
        <is>
          <t>Atraso por falta de material</t>
        </is>
      </c>
      <c r="N4" s="38">
        <f>K4-J4</f>
        <v/>
      </c>
      <c r="O4" s="39">
        <f>IF(H4=0,0,(I4-H4)/H4)</f>
        <v/>
      </c>
    </row>
    <row r="5">
      <c r="A5" s="40" t="n">
        <v>46034</v>
      </c>
      <c r="B5" s="11" t="inlineStr">
        <is>
          <t>Semana 2</t>
        </is>
      </c>
      <c r="C5" s="11" t="inlineStr">
        <is>
          <t>Segunda</t>
        </is>
      </c>
      <c r="D5" s="11" t="inlineStr">
        <is>
          <t>Escritório</t>
        </is>
      </c>
      <c r="E5" s="11" t="inlineStr">
        <is>
          <t>Organização e limpeza</t>
        </is>
      </c>
      <c r="F5" s="11" t="inlineStr">
        <is>
          <t>Ana Souza</t>
        </is>
      </c>
      <c r="G5" s="11" t="inlineStr">
        <is>
          <t>Curitiba</t>
        </is>
      </c>
      <c r="H5" s="4" t="n">
        <v>2.5</v>
      </c>
      <c r="I5" s="4" t="n">
        <v>2.5</v>
      </c>
      <c r="J5" s="37" t="n">
        <v>130</v>
      </c>
      <c r="K5" s="37" t="n">
        <v>130</v>
      </c>
      <c r="L5" s="12" t="inlineStr">
        <is>
          <t>Concluída</t>
        </is>
      </c>
      <c r="M5" s="13" t="inlineStr">
        <is>
          <t>Sem intercorrências</t>
        </is>
      </c>
      <c r="N5" s="41">
        <f>K5-J5</f>
        <v/>
      </c>
      <c r="O5" s="42">
        <f>IF(H5=0,0,(I5-H5)/H5)</f>
        <v/>
      </c>
    </row>
    <row r="6">
      <c r="A6" s="36" t="n">
        <v>46036</v>
      </c>
      <c r="B6" s="3" t="inlineStr">
        <is>
          <t>Semana 2</t>
        </is>
      </c>
      <c r="C6" s="3" t="inlineStr">
        <is>
          <t>Quarta</t>
        </is>
      </c>
      <c r="D6" s="3" t="inlineStr">
        <is>
          <t>Área externa</t>
        </is>
      </c>
      <c r="E6" s="3" t="inlineStr">
        <is>
          <t>Lavagem e varrição</t>
        </is>
      </c>
      <c r="F6" s="3" t="inlineStr">
        <is>
          <t>Carlos Pereira</t>
        </is>
      </c>
      <c r="G6" s="3" t="inlineStr">
        <is>
          <t>Porto Alegre</t>
        </is>
      </c>
      <c r="H6" s="4" t="n">
        <v>4</v>
      </c>
      <c r="I6" s="4" t="n">
        <v>4.5</v>
      </c>
      <c r="J6" s="37" t="n">
        <v>200</v>
      </c>
      <c r="K6" s="37" t="n">
        <v>230</v>
      </c>
      <c r="L6" s="17" t="inlineStr">
        <is>
          <t>Pendente</t>
        </is>
      </c>
      <c r="M6" s="7" t="inlineStr">
        <is>
          <t>Aguardando equipamento</t>
        </is>
      </c>
      <c r="N6" s="38">
        <f>K6-J6</f>
        <v/>
      </c>
      <c r="O6" s="39">
        <f>IF(H6=0,0,(I6-H6)/H6)</f>
        <v/>
      </c>
    </row>
    <row r="7">
      <c r="A7" s="40" t="n">
        <v>46038</v>
      </c>
      <c r="B7" s="11" t="inlineStr">
        <is>
          <t>Semana 2</t>
        </is>
      </c>
      <c r="C7" s="11" t="inlineStr">
        <is>
          <t>Sexta</t>
        </is>
      </c>
      <c r="D7" s="11" t="inlineStr">
        <is>
          <t>Recepção</t>
        </is>
      </c>
      <c r="E7" s="11" t="inlineStr">
        <is>
          <t>Limpeza geral</t>
        </is>
      </c>
      <c r="F7" s="11" t="inlineStr">
        <is>
          <t>Juliana Costa</t>
        </is>
      </c>
      <c r="G7" s="11" t="inlineStr">
        <is>
          <t>Salvador</t>
        </is>
      </c>
      <c r="H7" s="4" t="n">
        <v>1</v>
      </c>
      <c r="I7" s="4" t="n">
        <v>1</v>
      </c>
      <c r="J7" s="37" t="n">
        <v>60</v>
      </c>
      <c r="K7" s="37" t="n">
        <v>60</v>
      </c>
      <c r="L7" s="12" t="inlineStr">
        <is>
          <t>Concluída</t>
        </is>
      </c>
      <c r="M7" s="13" t="inlineStr">
        <is>
          <t>Cliente satisfeito</t>
        </is>
      </c>
      <c r="N7" s="41">
        <f>K7-J7</f>
        <v/>
      </c>
      <c r="O7" s="42">
        <f>IF(H7=0,0,(I7-H7)/H7)</f>
        <v/>
      </c>
    </row>
    <row r="8">
      <c r="A8" s="36" t="n">
        <v>46041</v>
      </c>
      <c r="B8" s="3" t="inlineStr">
        <is>
          <t>Semana 3</t>
        </is>
      </c>
      <c r="C8" s="3" t="inlineStr">
        <is>
          <t>Segunda</t>
        </is>
      </c>
      <c r="D8" s="3" t="inlineStr">
        <is>
          <t>Corredor</t>
        </is>
      </c>
      <c r="E8" s="3" t="inlineStr">
        <is>
          <t>Varrição e polimento</t>
        </is>
      </c>
      <c r="F8" s="3" t="inlineStr">
        <is>
          <t>Rafael Almeida</t>
        </is>
      </c>
      <c r="G8" s="3" t="inlineStr">
        <is>
          <t>Recife</t>
        </is>
      </c>
      <c r="H8" s="4" t="n">
        <v>1.2</v>
      </c>
      <c r="I8" s="4" t="n">
        <v>1.5</v>
      </c>
      <c r="J8" s="37" t="n">
        <v>65</v>
      </c>
      <c r="K8" s="37" t="n">
        <v>78</v>
      </c>
      <c r="L8" s="16" t="inlineStr">
        <is>
          <t>Em andamento</t>
        </is>
      </c>
      <c r="M8" s="7" t="inlineStr">
        <is>
          <t>Piso exige atenção extra</t>
        </is>
      </c>
      <c r="N8" s="38">
        <f>K8-J8</f>
        <v/>
      </c>
      <c r="O8" s="39">
        <f>IF(H8=0,0,(I8-H8)/H8)</f>
        <v/>
      </c>
    </row>
    <row r="9">
      <c r="A9" s="40" t="n">
        <v>46043</v>
      </c>
      <c r="B9" s="11" t="inlineStr">
        <is>
          <t>Semana 3</t>
        </is>
      </c>
      <c r="C9" s="11" t="inlineStr">
        <is>
          <t>Quarta</t>
        </is>
      </c>
      <c r="D9" s="11" t="inlineStr">
        <is>
          <t>Quarto</t>
        </is>
      </c>
      <c r="E9" s="11" t="inlineStr">
        <is>
          <t>Limpeza padrão</t>
        </is>
      </c>
      <c r="F9" s="11" t="inlineStr">
        <is>
          <t>Camila Ferreira</t>
        </is>
      </c>
      <c r="G9" s="11" t="inlineStr">
        <is>
          <t>Fortaleza</t>
        </is>
      </c>
      <c r="H9" s="4" t="n">
        <v>1.8</v>
      </c>
      <c r="I9" s="4" t="n">
        <v>1.6</v>
      </c>
      <c r="J9" s="37" t="n">
        <v>90</v>
      </c>
      <c r="K9" s="37" t="n">
        <v>82</v>
      </c>
      <c r="L9" s="12" t="inlineStr">
        <is>
          <t>Concluída</t>
        </is>
      </c>
      <c r="M9" s="13" t="inlineStr">
        <is>
          <t>Concluído antes do previsto</t>
        </is>
      </c>
      <c r="N9" s="41">
        <f>K9-J9</f>
        <v/>
      </c>
      <c r="O9" s="42">
        <f>IF(H9=0,0,(I9-H9)/H9)</f>
        <v/>
      </c>
    </row>
    <row r="10">
      <c r="A10" s="36" t="n">
        <v>46045</v>
      </c>
      <c r="B10" s="3" t="inlineStr">
        <is>
          <t>Semana 3</t>
        </is>
      </c>
      <c r="C10" s="3" t="inlineStr">
        <is>
          <t>Sexta</t>
        </is>
      </c>
      <c r="D10" s="3" t="inlineStr">
        <is>
          <t>Depósito</t>
        </is>
      </c>
      <c r="E10" s="3" t="inlineStr">
        <is>
          <t>Organização e descarte</t>
        </is>
      </c>
      <c r="F10" s="3" t="inlineStr">
        <is>
          <t>Lucas Rodrigues</t>
        </is>
      </c>
      <c r="G10" s="3" t="inlineStr">
        <is>
          <t>Brasília</t>
        </is>
      </c>
      <c r="H10" s="4" t="n">
        <v>3.5</v>
      </c>
      <c r="I10" s="4" t="n">
        <v>4</v>
      </c>
      <c r="J10" s="37" t="n">
        <v>175</v>
      </c>
      <c r="K10" s="37" t="n">
        <v>200</v>
      </c>
      <c r="L10" s="17" t="inlineStr">
        <is>
          <t>Pendente</t>
        </is>
      </c>
      <c r="M10" s="7" t="inlineStr">
        <is>
          <t>Necessita mais funcionários</t>
        </is>
      </c>
      <c r="N10" s="38">
        <f>K10-J10</f>
        <v/>
      </c>
      <c r="O10" s="39">
        <f>IF(H10=0,0,(I10-H10)/H10)</f>
        <v/>
      </c>
    </row>
    <row r="11">
      <c r="A11" s="40" t="n">
        <v>46048</v>
      </c>
      <c r="B11" s="11" t="inlineStr">
        <is>
          <t>Semana 4</t>
        </is>
      </c>
      <c r="C11" s="11" t="inlineStr">
        <is>
          <t>Segunda</t>
        </is>
      </c>
      <c r="D11" s="11" t="inlineStr">
        <is>
          <t>Copa</t>
        </is>
      </c>
      <c r="E11" s="11" t="inlineStr">
        <is>
          <t>Limpeza e reposição</t>
        </is>
      </c>
      <c r="F11" s="11" t="inlineStr">
        <is>
          <t>Fernanda Lima</t>
        </is>
      </c>
      <c r="G11" s="11" t="inlineStr">
        <is>
          <t>Campinas</t>
        </is>
      </c>
      <c r="H11" s="4" t="n">
        <v>1</v>
      </c>
      <c r="I11" s="4" t="n">
        <v>0.9</v>
      </c>
      <c r="J11" s="37" t="n">
        <v>55</v>
      </c>
      <c r="K11" s="37" t="n">
        <v>50</v>
      </c>
      <c r="L11" s="12" t="inlineStr">
        <is>
          <t>Concluída</t>
        </is>
      </c>
      <c r="M11" s="13" t="inlineStr">
        <is>
          <t>Reposição de insumos feita</t>
        </is>
      </c>
      <c r="N11" s="41">
        <f>K11-J11</f>
        <v/>
      </c>
      <c r="O11" s="42">
        <f>IF(H11=0,0,(I11-H11)/H11)</f>
        <v/>
      </c>
    </row>
  </sheetData>
  <conditionalFormatting sqref="L2:L11">
    <cfRule type="expression" priority="1" dxfId="0" stopIfTrue="1">
      <formula>$L2="Pendente"</formula>
    </cfRule>
  </conditionalFormatting>
  <conditionalFormatting sqref="N2:N11">
    <cfRule type="expression" priority="2" dxfId="0" stopIfTrue="1">
      <formula>$N2&lt;0</formula>
    </cfRule>
    <cfRule type="expression" priority="3" dxfId="1" stopIfTrue="1">
      <formula>$N2&gt;=0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4" customWidth="1" min="4" max="4"/>
    <col width="14" customWidth="1" min="5" max="5"/>
    <col width="14" customWidth="1" min="6" max="6"/>
  </cols>
  <sheetData>
    <row r="1">
      <c r="A1" s="18" t="inlineStr">
        <is>
          <t>Painel de Limpeza Semanal — Indicadores Gerais</t>
        </is>
      </c>
    </row>
    <row r="2"/>
    <row r="3">
      <c r="A3" s="1" t="inlineStr">
        <is>
          <t>Indicador</t>
        </is>
      </c>
      <c r="B3" s="1" t="inlineStr">
        <is>
          <t>Valor</t>
        </is>
      </c>
    </row>
    <row r="4">
      <c r="A4" s="7" t="inlineStr">
        <is>
          <t>Total de tarefas</t>
        </is>
      </c>
      <c r="B4" s="19">
        <f>COUNTA(Lançamentos!A:A)-1</f>
        <v/>
      </c>
    </row>
    <row r="5">
      <c r="A5" s="13" t="inlineStr">
        <is>
          <t>Tarefas concluídas</t>
        </is>
      </c>
      <c r="B5" s="20">
        <f>COUNTIF(Lançamentos!L:L,"Concluída")</f>
        <v/>
      </c>
    </row>
    <row r="6">
      <c r="A6" s="7" t="inlineStr">
        <is>
          <t>Tarefas pendentes</t>
        </is>
      </c>
      <c r="B6" s="19">
        <f>COUNTIF(Lançamentos!L:L,"Pendente")</f>
        <v/>
      </c>
    </row>
    <row r="7">
      <c r="A7" s="13" t="inlineStr">
        <is>
          <t>Custo total estimado</t>
        </is>
      </c>
      <c r="B7" s="41">
        <f>SUM(Lançamentos!J:J)</f>
        <v/>
      </c>
    </row>
    <row r="8">
      <c r="A8" s="7" t="inlineStr">
        <is>
          <t>Custo total realizado</t>
        </is>
      </c>
      <c r="B8" s="38">
        <f>SUM(Lançamentos!K:K)</f>
        <v/>
      </c>
    </row>
    <row r="9">
      <c r="A9" s="13" t="inlineStr">
        <is>
          <t>Diferença total de custo</t>
        </is>
      </c>
      <c r="B9" s="43">
        <f>SUM(Lançamentos!K:K)-SUM(Lançamentos!J:J)</f>
        <v/>
      </c>
    </row>
    <row r="10">
      <c r="A10" s="7" t="inlineStr">
        <is>
          <t>Tempo médio estimado (h)</t>
        </is>
      </c>
      <c r="B10" s="22">
        <f>AVERAGE(Lançamentos!H:H)</f>
        <v/>
      </c>
    </row>
    <row r="11">
      <c r="A11" s="13" t="inlineStr">
        <is>
          <t>Tempo médio realizado (h)</t>
        </is>
      </c>
      <c r="B11" s="23">
        <f>AVERAGE(Lançamentos!I:I)</f>
        <v/>
      </c>
    </row>
    <row r="12">
      <c r="A12" s="7" t="inlineStr">
        <is>
          <t>Taxa de conclusão (%)</t>
        </is>
      </c>
      <c r="B12" s="39">
        <f>IFERROR(COUNTIF(Lançamentos!L:L,"Concluída")/(COUNTA(Lançamentos!A:A)-1),0)</f>
        <v/>
      </c>
    </row>
    <row r="13"/>
    <row r="14"/>
    <row r="15">
      <c r="A15" s="24" t="inlineStr">
        <is>
          <t>Resumo por Ambiente</t>
        </is>
      </c>
    </row>
    <row r="16">
      <c r="A16" s="25" t="inlineStr">
        <is>
          <t>Ambiente</t>
        </is>
      </c>
      <c r="B16" s="25" t="inlineStr">
        <is>
          <t>Qtde de tarefas</t>
        </is>
      </c>
      <c r="C16" s="25" t="inlineStr">
        <is>
          <t>Custo realizado</t>
        </is>
      </c>
      <c r="D16" s="25" t="inlineStr">
        <is>
          <t>% do total</t>
        </is>
      </c>
    </row>
    <row r="17">
      <c r="A17" s="3" t="inlineStr">
        <is>
          <t>Cozinha</t>
        </is>
      </c>
      <c r="B17" s="3">
        <f>COUNTIF(Lançamentos!D:D,A17)</f>
        <v/>
      </c>
      <c r="C17" s="38">
        <f>SUMIF(Lançamentos!D:D,A17,Lançamentos!K:K)</f>
        <v/>
      </c>
      <c r="D17" s="39">
        <f>IFERROR(C17/SUM(Lançamentos!K:K),0)</f>
        <v/>
      </c>
    </row>
    <row r="18">
      <c r="A18" s="11" t="inlineStr">
        <is>
          <t>Banheiro</t>
        </is>
      </c>
      <c r="B18" s="11">
        <f>COUNTIF(Lançamentos!D:D,A18)</f>
        <v/>
      </c>
      <c r="C18" s="41">
        <f>SUMIF(Lançamentos!D:D,A18,Lançamentos!K:K)</f>
        <v/>
      </c>
      <c r="D18" s="42">
        <f>IFERROR(C18/SUM(Lançamentos!K:K),0)</f>
        <v/>
      </c>
    </row>
    <row r="19">
      <c r="A19" s="3" t="inlineStr">
        <is>
          <t>Sala</t>
        </is>
      </c>
      <c r="B19" s="3">
        <f>COUNTIF(Lançamentos!D:D,A19)</f>
        <v/>
      </c>
      <c r="C19" s="38">
        <f>SUMIF(Lançamentos!D:D,A19,Lançamentos!K:K)</f>
        <v/>
      </c>
      <c r="D19" s="39">
        <f>IFERROR(C19/SUM(Lançamentos!K:K),0)</f>
        <v/>
      </c>
    </row>
    <row r="20">
      <c r="A20" s="11" t="inlineStr">
        <is>
          <t>Escritório</t>
        </is>
      </c>
      <c r="B20" s="11">
        <f>COUNTIF(Lançamentos!D:D,A20)</f>
        <v/>
      </c>
      <c r="C20" s="41">
        <f>SUMIF(Lançamentos!D:D,A20,Lançamentos!K:K)</f>
        <v/>
      </c>
      <c r="D20" s="42">
        <f>IFERROR(C20/SUM(Lançamentos!K:K),0)</f>
        <v/>
      </c>
    </row>
    <row r="21">
      <c r="A21" s="3" t="inlineStr">
        <is>
          <t>Área externa</t>
        </is>
      </c>
      <c r="B21" s="3">
        <f>COUNTIF(Lançamentos!D:D,A21)</f>
        <v/>
      </c>
      <c r="C21" s="38">
        <f>SUMIF(Lançamentos!D:D,A21,Lançamentos!K:K)</f>
        <v/>
      </c>
      <c r="D21" s="39">
        <f>IFERROR(C21/SUM(Lançamentos!K:K),0)</f>
        <v/>
      </c>
    </row>
    <row r="22">
      <c r="A22" s="11" t="inlineStr">
        <is>
          <t>Recepção</t>
        </is>
      </c>
      <c r="B22" s="11">
        <f>COUNTIF(Lançamentos!D:D,A22)</f>
        <v/>
      </c>
      <c r="C22" s="41">
        <f>SUMIF(Lançamentos!D:D,A22,Lançamentos!K:K)</f>
        <v/>
      </c>
      <c r="D22" s="42">
        <f>IFERROR(C22/SUM(Lançamentos!K:K),0)</f>
        <v/>
      </c>
    </row>
    <row r="23">
      <c r="A23" s="3" t="inlineStr">
        <is>
          <t>Corredor</t>
        </is>
      </c>
      <c r="B23" s="3">
        <f>COUNTIF(Lançamentos!D:D,A23)</f>
        <v/>
      </c>
      <c r="C23" s="38">
        <f>SUMIF(Lançamentos!D:D,A23,Lançamentos!K:K)</f>
        <v/>
      </c>
      <c r="D23" s="39">
        <f>IFERROR(C23/SUM(Lançamentos!K:K),0)</f>
        <v/>
      </c>
    </row>
    <row r="24">
      <c r="A24" s="11" t="inlineStr">
        <is>
          <t>Quarto</t>
        </is>
      </c>
      <c r="B24" s="11">
        <f>COUNTIF(Lançamentos!D:D,A24)</f>
        <v/>
      </c>
      <c r="C24" s="41">
        <f>SUMIF(Lançamentos!D:D,A24,Lançamentos!K:K)</f>
        <v/>
      </c>
      <c r="D24" s="42">
        <f>IFERROR(C24/SUM(Lançamentos!K:K),0)</f>
        <v/>
      </c>
    </row>
    <row r="25">
      <c r="A25" s="3" t="inlineStr">
        <is>
          <t>Depósito</t>
        </is>
      </c>
      <c r="B25" s="3">
        <f>COUNTIF(Lançamentos!D:D,A25)</f>
        <v/>
      </c>
      <c r="C25" s="38">
        <f>SUMIF(Lançamentos!D:D,A25,Lançamentos!K:K)</f>
        <v/>
      </c>
      <c r="D25" s="39">
        <f>IFERROR(C25/SUM(Lançamentos!K:K),0)</f>
        <v/>
      </c>
    </row>
    <row r="26">
      <c r="A26" s="11" t="inlineStr">
        <is>
          <t>Copa</t>
        </is>
      </c>
      <c r="B26" s="11">
        <f>COUNTIF(Lançamentos!D:D,A26)</f>
        <v/>
      </c>
      <c r="C26" s="41">
        <f>SUMIF(Lançamentos!D:D,A26,Lançamentos!K:K)</f>
        <v/>
      </c>
      <c r="D26" s="42">
        <f>IFERROR(C26/SUM(Lançamentos!K:K),0)</f>
        <v/>
      </c>
    </row>
    <row r="27"/>
    <row r="28"/>
    <row r="29">
      <c r="A29" s="24" t="inlineStr">
        <is>
          <t>Distribuição por Status</t>
        </is>
      </c>
    </row>
    <row r="30">
      <c r="A30" s="25" t="inlineStr">
        <is>
          <t>Status</t>
        </is>
      </c>
      <c r="B30" s="25" t="inlineStr">
        <is>
          <t>Qtde</t>
        </is>
      </c>
    </row>
    <row r="31">
      <c r="A31" s="3" t="inlineStr">
        <is>
          <t>Concluída</t>
        </is>
      </c>
      <c r="B31" s="3">
        <f>COUNTIF(Lançamentos!L:L,A31)</f>
        <v/>
      </c>
    </row>
    <row r="32">
      <c r="A32" s="11" t="inlineStr">
        <is>
          <t>Pendente</t>
        </is>
      </c>
      <c r="B32" s="11">
        <f>COUNTIF(Lançamentos!L:L,A32)</f>
        <v/>
      </c>
    </row>
    <row r="33">
      <c r="A33" s="3" t="inlineStr">
        <is>
          <t>Em andamento</t>
        </is>
      </c>
      <c r="B33" s="3">
        <f>COUNTIF(Lançamentos!L:L,A33)</f>
        <v/>
      </c>
    </row>
    <row r="34"/>
    <row r="35"/>
    <row r="36">
      <c r="A36" s="24" t="inlineStr">
        <is>
          <t>Custo por Semana</t>
        </is>
      </c>
    </row>
    <row r="37">
      <c r="A37" s="25" t="inlineStr">
        <is>
          <t>Semana</t>
        </is>
      </c>
      <c r="B37" s="25" t="inlineStr">
        <is>
          <t>Custo realizado</t>
        </is>
      </c>
    </row>
    <row r="38">
      <c r="A38" s="3" t="inlineStr">
        <is>
          <t>Semana 1</t>
        </is>
      </c>
      <c r="B38" s="38">
        <f>SUMIF(Lançamentos!B:B,A38,Lançamentos!K:K)</f>
        <v/>
      </c>
    </row>
    <row r="39">
      <c r="A39" s="11" t="inlineStr">
        <is>
          <t>Semana 2</t>
        </is>
      </c>
      <c r="B39" s="41">
        <f>SUMIF(Lançamentos!B:B,A39,Lançamentos!K:K)</f>
        <v/>
      </c>
    </row>
    <row r="40">
      <c r="A40" s="3" t="inlineStr">
        <is>
          <t>Semana 3</t>
        </is>
      </c>
      <c r="B40" s="38">
        <f>SUMIF(Lançamentos!B:B,A40,Lançamentos!K:K)</f>
        <v/>
      </c>
    </row>
    <row r="41">
      <c r="A41" s="11" t="inlineStr">
        <is>
          <t>Semana 4</t>
        </is>
      </c>
      <c r="B41" s="41">
        <f>SUMIF(Lançamentos!B:B,A41,Lançamentos!K:K)</f>
        <v/>
      </c>
    </row>
  </sheetData>
  <mergeCells count="1">
    <mergeCell ref="A1:D1"/>
  </mergeCells>
  <conditionalFormatting sqref="B9">
    <cfRule type="cellIs" priority="1" operator="lessThan" dxfId="2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26" customWidth="1" min="1" max="1"/>
    <col width="90" customWidth="1" min="2" max="2"/>
  </cols>
  <sheetData>
    <row r="1">
      <c r="A1" s="26" t="inlineStr">
        <is>
          <t>Instruções de Uso — Controle de Limpeza Semanal</t>
        </is>
      </c>
    </row>
    <row r="2"/>
    <row r="3" ht="40" customHeight="1">
      <c r="A3" s="27" t="inlineStr">
        <is>
          <t>Objetivo</t>
        </is>
      </c>
      <c r="B3" s="28" t="inlineStr">
        <is>
          <t>Esta planilha controla as tarefas de limpeza semanal, permitindo acompanhar tempo, custo e status de cada atividade em diferentes ambientes.</t>
        </is>
      </c>
    </row>
    <row r="4" ht="40" customHeight="1">
      <c r="A4" s="29" t="inlineStr">
        <is>
          <t>Aba Lançamentos</t>
        </is>
      </c>
      <c r="B4" s="30" t="inlineStr">
        <is>
          <t>Registre cada tarefa de limpeza com data, ambiente, responsável, tempos e custos estimados e realizados. As colunas amarelas (Tempo e Custo) são de preenchimento manual.</t>
        </is>
      </c>
    </row>
    <row r="5" ht="40" customHeight="1">
      <c r="A5" s="27" t="inlineStr">
        <is>
          <t>Aba Resumo</t>
        </is>
      </c>
      <c r="B5" s="28" t="inlineStr">
        <is>
          <t>Apresenta indicadores consolidados, tabelas por ambiente, status e semana, além de gráficos de barras, pizza e linha para análise visual.</t>
        </is>
      </c>
    </row>
    <row r="6" ht="40" customHeight="1">
      <c r="A6" s="29" t="inlineStr">
        <is>
          <t>Status</t>
        </is>
      </c>
      <c r="B6" s="30" t="inlineStr">
        <is>
          <t>Concluída = tarefa finalizada; Em andamento = tarefa iniciada mas não finalizada; Pendente = tarefa ainda não iniciada.</t>
        </is>
      </c>
    </row>
    <row r="7" ht="40" customHeight="1">
      <c r="A7" s="27" t="inlineStr">
        <is>
          <t>Padrão de data</t>
        </is>
      </c>
      <c r="B7" s="28" t="inlineStr">
        <is>
          <t>Todas as datas seguem o formato brasileiro DD/MM/AAAA.</t>
        </is>
      </c>
    </row>
    <row r="8" ht="40" customHeight="1">
      <c r="A8" s="29" t="inlineStr">
        <is>
          <t>Padrão de moeda</t>
        </is>
      </c>
      <c r="B8" s="30" t="inlineStr">
        <is>
          <t>Valores monetários são exibidos como R$ 1.234,56 (ponto para milhar, vírgula para decimal).</t>
        </is>
      </c>
    </row>
    <row r="9" ht="40" customHeight="1">
      <c r="A9" s="27" t="inlineStr">
        <is>
          <t>Diferença de custo</t>
        </is>
      </c>
      <c r="B9" s="28" t="inlineStr">
        <is>
          <t>Calculada automaticamente como Custo Realizado menos Custo Estimado. Valores negativos (em vermelho) indicam economia; positivos (verde) indicam gasto acima do previsto.</t>
        </is>
      </c>
    </row>
    <row r="10" ht="40" customHeight="1">
      <c r="A10" s="29" t="inlineStr">
        <is>
          <t>Variação de tempo</t>
        </is>
      </c>
      <c r="B10" s="30" t="inlineStr">
        <is>
          <t>Percentual de diferença entre tempo realizado e estimado, útil para medir produtividade da equipe.</t>
        </is>
      </c>
    </row>
    <row r="11" ht="40" customHeight="1">
      <c r="A11" s="27" t="inlineStr">
        <is>
          <t>Aplicação</t>
        </is>
      </c>
      <c r="B11" s="28" t="inlineStr">
        <is>
          <t>Pode ser usada em residências, condomínios, empresas, escritórios ou imóveis locados para organizar rotinas de limpeza e prestação de contas.</t>
        </is>
      </c>
    </row>
    <row r="12" ht="40" customHeight="1">
      <c r="A12" s="29" t="inlineStr">
        <is>
          <t>Controle de custos e produtividade</t>
        </is>
      </c>
      <c r="B12" s="30" t="inlineStr">
        <is>
          <t>Utilize os indicadores da aba Resumo para identificar ambientes com maior custo, equipes mais produtivas e tarefas pendentes que exigem atenção.</t>
        </is>
      </c>
    </row>
    <row r="13"/>
    <row r="14"/>
    <row r="15">
      <c r="A15" s="24" t="inlineStr">
        <is>
          <t>Legenda de Cores</t>
        </is>
      </c>
    </row>
    <row r="16">
      <c r="A16" s="31" t="inlineStr">
        <is>
          <t>Célula de entrada (edição manual)</t>
        </is>
      </c>
      <c r="B16" s="32" t="inlineStr"/>
    </row>
    <row r="17">
      <c r="A17" s="31" t="inlineStr">
        <is>
          <t>Valor positivo / economia</t>
        </is>
      </c>
      <c r="B17" s="33" t="inlineStr"/>
    </row>
    <row r="18">
      <c r="A18" s="31" t="inlineStr">
        <is>
          <t>Valor negativo / alerta</t>
        </is>
      </c>
      <c r="B18" s="34" t="inlineStr"/>
    </row>
    <row r="19">
      <c r="A19" s="31" t="inlineStr">
        <is>
          <t>Cabeçalho de tabela</t>
        </is>
      </c>
      <c r="B19" s="35" t="inlineStr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2026-07-14T03:09:57Z</dcterms:created>
  <dcterms:modified xmlns:dcterms="http://purl.org/dc/terms/" xmlns:xsi="http://www.w3.org/2001/XMLSchema-instance" xsi:type="dcterms:W3CDTF">2026-07-14T03:09:57Z</dcterms:modified>
</cp:coreProperties>
</file>