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ME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5" borderId="1" pivotButton="0" quotePrefix="0" xfId="0"/>
    <xf numFmtId="164" fontId="4" fillId="5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</font>
      <fill>
        <patternFill patternType="solid">
          <fgColor rgb="00F59E0B"/>
        </patternFill>
      </fill>
    </dxf>
    <dxf>
      <font>
        <color rgb="00FFFFFF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NPR por Processo/Componente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'Dashboard'!H3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'Dashboard'!$G$4:$G$13</f>
            </numRef>
          </cat>
          <val>
            <numRef>
              <f>'Dashboard'!$H$4:$H$13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Processo/Componente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NPR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Classificação de Risco</a:t>
            </a:r>
          </a:p>
        </rich>
      </tx>
    </title>
    <plotArea>
      <pieChart>
        <varyColors val="1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'Dashboard'!$D$4:$D$7</f>
            </numRef>
          </cat>
          <val>
            <numRef>
              <f>'Dashboard'!$E$4:$E$7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13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0" customWidth="1" min="2" max="2"/>
    <col width="22" customWidth="1" min="3" max="3"/>
    <col width="22" customWidth="1" min="4" max="4"/>
    <col width="22" customWidth="1" min="5" max="5"/>
    <col width="12" customWidth="1" min="6" max="6"/>
    <col width="24" customWidth="1" min="7" max="7"/>
    <col width="12" customWidth="1" min="8" max="8"/>
    <col width="22" customWidth="1" min="9" max="9"/>
    <col width="12" customWidth="1" min="10" max="10"/>
    <col width="8" customWidth="1" min="11" max="11"/>
    <col width="12" customWidth="1" min="12" max="12"/>
    <col width="26" customWidth="1" min="13" max="13"/>
    <col width="16" customWidth="1" min="14" max="14"/>
    <col width="12" customWidth="1" min="15" max="15"/>
    <col width="14" customWidth="1" min="16" max="16"/>
  </cols>
  <sheetData>
    <row r="1" ht="26" customHeight="1">
      <c r="A1" s="1" t="inlineStr">
        <is>
          <t>FMEA - ANÁLISE DE MODOS DE FALHA E EFEITOS - LINHA DE PRODUÇÃO</t>
        </is>
      </c>
    </row>
    <row r="3" ht="34" customHeight="1">
      <c r="A3" s="2" t="inlineStr">
        <is>
          <t>Item nº</t>
        </is>
      </c>
      <c r="B3" s="2" t="inlineStr">
        <is>
          <t>Processo/Componente</t>
        </is>
      </c>
      <c r="C3" s="2" t="inlineStr">
        <is>
          <t>Função</t>
        </is>
      </c>
      <c r="D3" s="2" t="inlineStr">
        <is>
          <t>Modo de Falha</t>
        </is>
      </c>
      <c r="E3" s="2" t="inlineStr">
        <is>
          <t>Efeito da Falha</t>
        </is>
      </c>
      <c r="F3" s="2" t="inlineStr">
        <is>
          <t>Severidade (S)</t>
        </is>
      </c>
      <c r="G3" s="2" t="inlineStr">
        <is>
          <t>Causa da Falha</t>
        </is>
      </c>
      <c r="H3" s="2" t="inlineStr">
        <is>
          <t>Ocorrência (O)</t>
        </is>
      </c>
      <c r="I3" s="2" t="inlineStr">
        <is>
          <t>Controles Atuais</t>
        </is>
      </c>
      <c r="J3" s="2" t="inlineStr">
        <is>
          <t>Detecção (D)</t>
        </is>
      </c>
      <c r="K3" s="2" t="inlineStr">
        <is>
          <t>NPR</t>
        </is>
      </c>
      <c r="L3" s="2" t="inlineStr">
        <is>
          <t>Classificação</t>
        </is>
      </c>
      <c r="M3" s="2" t="inlineStr">
        <is>
          <t>Ação Recomendada</t>
        </is>
      </c>
      <c r="N3" s="2" t="inlineStr">
        <is>
          <t>Responsável</t>
        </is>
      </c>
      <c r="O3" s="2" t="inlineStr">
        <is>
          <t>Prazo</t>
        </is>
      </c>
      <c r="P3" s="2" t="inlineStr">
        <is>
          <t>Status</t>
        </is>
      </c>
    </row>
    <row r="4">
      <c r="A4" s="3" t="n">
        <v>1</v>
      </c>
      <c r="B4" s="4" t="inlineStr">
        <is>
          <t>Solda do Chassi</t>
        </is>
      </c>
      <c r="C4" s="4" t="inlineStr">
        <is>
          <t>Fixar componentes estruturais</t>
        </is>
      </c>
      <c r="D4" s="4" t="inlineStr">
        <is>
          <t>Solda incompleta</t>
        </is>
      </c>
      <c r="E4" s="4" t="inlineStr">
        <is>
          <t>Falha estrutural</t>
        </is>
      </c>
      <c r="F4" s="5" t="n">
        <v>9</v>
      </c>
      <c r="G4" s="4" t="inlineStr">
        <is>
          <t>Corrente de solda inadequada</t>
        </is>
      </c>
      <c r="H4" s="5" t="n">
        <v>4</v>
      </c>
      <c r="I4" s="4" t="inlineStr">
        <is>
          <t>Inspeção visual</t>
        </is>
      </c>
      <c r="J4" s="5" t="n">
        <v>5</v>
      </c>
      <c r="K4" s="6">
        <f>F4*H4*J4</f>
        <v/>
      </c>
      <c r="L4" s="3">
        <f>IF(K4&gt;=200,"Crítico",IF(K4&gt;=100,"Alto",IF(K4&gt;=50,"Médio","Baixo")))</f>
        <v/>
      </c>
      <c r="M4" s="4">
        <f>IF(K4&gt;=200,"Ação imediata obrigatória",IF(K4&gt;=100,"Revisar controles e prazo","Monitorar periodicamente"))</f>
        <v/>
      </c>
      <c r="N4" s="7" t="inlineStr">
        <is>
          <t>Ana Souza</t>
        </is>
      </c>
      <c r="O4" s="7" t="inlineStr">
        <is>
          <t>05/08/2026</t>
        </is>
      </c>
      <c r="P4" s="7" t="inlineStr">
        <is>
          <t>Em Andamento</t>
        </is>
      </c>
    </row>
    <row r="5">
      <c r="A5" s="8" t="n">
        <v>2</v>
      </c>
      <c r="B5" s="9" t="inlineStr">
        <is>
          <t>Furação da Carcaça</t>
        </is>
      </c>
      <c r="C5" s="9" t="inlineStr">
        <is>
          <t>Furo de fixação</t>
        </is>
      </c>
      <c r="D5" s="9" t="inlineStr">
        <is>
          <t>Furo fora de posição</t>
        </is>
      </c>
      <c r="E5" s="9" t="inlineStr">
        <is>
          <t>Dificuldade de montagem</t>
        </is>
      </c>
      <c r="F5" s="5" t="n">
        <v>6</v>
      </c>
      <c r="G5" s="9" t="inlineStr">
        <is>
          <t>Desalinhamento do gabarito</t>
        </is>
      </c>
      <c r="H5" s="5" t="n">
        <v>5</v>
      </c>
      <c r="I5" s="9" t="inlineStr">
        <is>
          <t>Checagem por gabarito</t>
        </is>
      </c>
      <c r="J5" s="5" t="n">
        <v>4</v>
      </c>
      <c r="K5" s="10">
        <f>F5*H5*J5</f>
        <v/>
      </c>
      <c r="L5" s="8">
        <f>IF(K5&gt;=200,"Crítico",IF(K5&gt;=100,"Alto",IF(K5&gt;=50,"Médio","Baixo")))</f>
        <v/>
      </c>
      <c r="M5" s="9">
        <f>IF(K5&gt;=200,"Ação imediata obrigatória",IF(K5&gt;=100,"Revisar controles e prazo","Monitorar periodicamente"))</f>
        <v/>
      </c>
      <c r="N5" s="7" t="inlineStr">
        <is>
          <t>Carlos Pereira</t>
        </is>
      </c>
      <c r="O5" s="7" t="inlineStr">
        <is>
          <t>12/08/2026</t>
        </is>
      </c>
      <c r="P5" s="7" t="inlineStr">
        <is>
          <t>Aberto</t>
        </is>
      </c>
    </row>
    <row r="6">
      <c r="A6" s="3" t="n">
        <v>3</v>
      </c>
      <c r="B6" s="4" t="inlineStr">
        <is>
          <t>Pintura da Carroceria</t>
        </is>
      </c>
      <c r="C6" s="4" t="inlineStr">
        <is>
          <t>Proteção anticorrosiva</t>
        </is>
      </c>
      <c r="D6" s="4" t="inlineStr">
        <is>
          <t>Espessura insuficiente</t>
        </is>
      </c>
      <c r="E6" s="4" t="inlineStr">
        <is>
          <t>Corrosão prematura</t>
        </is>
      </c>
      <c r="F6" s="5" t="n">
        <v>7</v>
      </c>
      <c r="G6" s="4" t="inlineStr">
        <is>
          <t>Bico de pistola entupido</t>
        </is>
      </c>
      <c r="H6" s="5" t="n">
        <v>3</v>
      </c>
      <c r="I6" s="4" t="inlineStr">
        <is>
          <t>Medição de espessura</t>
        </is>
      </c>
      <c r="J6" s="5" t="n">
        <v>3</v>
      </c>
      <c r="K6" s="6">
        <f>F6*H6*J6</f>
        <v/>
      </c>
      <c r="L6" s="3">
        <f>IF(K6&gt;=200,"Crítico",IF(K6&gt;=100,"Alto",IF(K6&gt;=50,"Médio","Baixo")))</f>
        <v/>
      </c>
      <c r="M6" s="4">
        <f>IF(K6&gt;=200,"Ação imediata obrigatória",IF(K6&gt;=100,"Revisar controles e prazo","Monitorar periodicamente"))</f>
        <v/>
      </c>
      <c r="N6" s="7" t="inlineStr">
        <is>
          <t>Juliana Costa</t>
        </is>
      </c>
      <c r="O6" s="7" t="inlineStr">
        <is>
          <t>20/08/2026</t>
        </is>
      </c>
      <c r="P6" s="7" t="inlineStr">
        <is>
          <t>Concluído</t>
        </is>
      </c>
    </row>
    <row r="7">
      <c r="A7" s="8" t="n">
        <v>4</v>
      </c>
      <c r="B7" s="9" t="inlineStr">
        <is>
          <t>Montagem do Motor</t>
        </is>
      </c>
      <c r="C7" s="9" t="inlineStr">
        <is>
          <t>Fixação do motor no chassi</t>
        </is>
      </c>
      <c r="D7" s="9" t="inlineStr">
        <is>
          <t>Torque insuficiente</t>
        </is>
      </c>
      <c r="E7" s="9" t="inlineStr">
        <is>
          <t>Vibração excessiva</t>
        </is>
      </c>
      <c r="F7" s="5" t="n">
        <v>8</v>
      </c>
      <c r="G7" s="9" t="inlineStr">
        <is>
          <t>Torquímetro descalibrado</t>
        </is>
      </c>
      <c r="H7" s="5" t="n">
        <v>4</v>
      </c>
      <c r="I7" s="9" t="inlineStr">
        <is>
          <t>Auditoria de torque</t>
        </is>
      </c>
      <c r="J7" s="5" t="n">
        <v>6</v>
      </c>
      <c r="K7" s="10">
        <f>F7*H7*J7</f>
        <v/>
      </c>
      <c r="L7" s="8">
        <f>IF(K7&gt;=200,"Crítico",IF(K7&gt;=100,"Alto",IF(K7&gt;=50,"Médio","Baixo")))</f>
        <v/>
      </c>
      <c r="M7" s="9">
        <f>IF(K7&gt;=200,"Ação imediata obrigatória",IF(K7&gt;=100,"Revisar controles e prazo","Monitorar periodicamente"))</f>
        <v/>
      </c>
      <c r="N7" s="7" t="inlineStr">
        <is>
          <t>Rafael Almeida</t>
        </is>
      </c>
      <c r="O7" s="7" t="inlineStr">
        <is>
          <t>01/08/2026</t>
        </is>
      </c>
      <c r="P7" s="7" t="inlineStr">
        <is>
          <t>Em Andamento</t>
        </is>
      </c>
    </row>
    <row r="8">
      <c r="A8" s="3" t="n">
        <v>5</v>
      </c>
      <c r="B8" s="4" t="inlineStr">
        <is>
          <t>Injeção Plástica</t>
        </is>
      </c>
      <c r="C8" s="4" t="inlineStr">
        <is>
          <t>Moldagem do painel</t>
        </is>
      </c>
      <c r="D8" s="4" t="inlineStr">
        <is>
          <t>Rechupe/bolha</t>
        </is>
      </c>
      <c r="E8" s="4" t="inlineStr">
        <is>
          <t>Falha estética</t>
        </is>
      </c>
      <c r="F8" s="5" t="n">
        <v>4</v>
      </c>
      <c r="G8" s="4" t="inlineStr">
        <is>
          <t>Temperatura de molde incorreta</t>
        </is>
      </c>
      <c r="H8" s="5" t="n">
        <v>6</v>
      </c>
      <c r="I8" s="4" t="inlineStr">
        <is>
          <t>Inspeção visual</t>
        </is>
      </c>
      <c r="J8" s="5" t="n">
        <v>5</v>
      </c>
      <c r="K8" s="6">
        <f>F8*H8*J8</f>
        <v/>
      </c>
      <c r="L8" s="3">
        <f>IF(K8&gt;=200,"Crítico",IF(K8&gt;=100,"Alto",IF(K8&gt;=50,"Médio","Baixo")))</f>
        <v/>
      </c>
      <c r="M8" s="4">
        <f>IF(K8&gt;=200,"Ação imediata obrigatória",IF(K8&gt;=100,"Revisar controles e prazo","Monitorar periodicamente"))</f>
        <v/>
      </c>
      <c r="N8" s="7" t="inlineStr">
        <is>
          <t>Camila Ferreira</t>
        </is>
      </c>
      <c r="O8" s="7" t="inlineStr">
        <is>
          <t>15/08/2026</t>
        </is>
      </c>
      <c r="P8" s="7" t="inlineStr">
        <is>
          <t>Aberto</t>
        </is>
      </c>
    </row>
    <row r="9">
      <c r="A9" s="8" t="n">
        <v>6</v>
      </c>
      <c r="B9" s="9" t="inlineStr">
        <is>
          <t>Teste Elétrico</t>
        </is>
      </c>
      <c r="C9" s="9" t="inlineStr">
        <is>
          <t>Verificação de circuitos</t>
        </is>
      </c>
      <c r="D9" s="9" t="inlineStr">
        <is>
          <t>Curto-circuito não detectado</t>
        </is>
      </c>
      <c r="E9" s="9" t="inlineStr">
        <is>
          <t>Falha em campo</t>
        </is>
      </c>
      <c r="F9" s="5" t="n">
        <v>9</v>
      </c>
      <c r="G9" s="9" t="inlineStr">
        <is>
          <t>Sensor de teste com falha</t>
        </is>
      </c>
      <c r="H9" s="5" t="n">
        <v>2</v>
      </c>
      <c r="I9" s="9" t="inlineStr">
        <is>
          <t>Teste automatizado 100%</t>
        </is>
      </c>
      <c r="J9" s="5" t="n">
        <v>3</v>
      </c>
      <c r="K9" s="10">
        <f>F9*H9*J9</f>
        <v/>
      </c>
      <c r="L9" s="8">
        <f>IF(K9&gt;=200,"Crítico",IF(K9&gt;=100,"Alto",IF(K9&gt;=50,"Médio","Baixo")))</f>
        <v/>
      </c>
      <c r="M9" s="9">
        <f>IF(K9&gt;=200,"Ação imediata obrigatória",IF(K9&gt;=100,"Revisar controles e prazo","Monitorar periodicamente"))</f>
        <v/>
      </c>
      <c r="N9" s="7" t="inlineStr">
        <is>
          <t>Pedro Santos</t>
        </is>
      </c>
      <c r="O9" s="7" t="inlineStr">
        <is>
          <t>10/08/2026</t>
        </is>
      </c>
      <c r="P9" s="7" t="inlineStr">
        <is>
          <t>Concluído</t>
        </is>
      </c>
    </row>
    <row r="10">
      <c r="A10" s="3" t="n">
        <v>7</v>
      </c>
      <c r="B10" s="4" t="inlineStr">
        <is>
          <t>Embalagem</t>
        </is>
      </c>
      <c r="C10" s="4" t="inlineStr">
        <is>
          <t>Proteção do produto final</t>
        </is>
      </c>
      <c r="D10" s="4" t="inlineStr">
        <is>
          <t>Embalagem danificada</t>
        </is>
      </c>
      <c r="E10" s="4" t="inlineStr">
        <is>
          <t>Dano no transporte</t>
        </is>
      </c>
      <c r="F10" s="5" t="n">
        <v>5</v>
      </c>
      <c r="G10" s="4" t="inlineStr">
        <is>
          <t>Material de embalagem fraco</t>
        </is>
      </c>
      <c r="H10" s="5" t="n">
        <v>5</v>
      </c>
      <c r="I10" s="4" t="inlineStr">
        <is>
          <t>Inspeção na expedição</t>
        </is>
      </c>
      <c r="J10" s="5" t="n">
        <v>4</v>
      </c>
      <c r="K10" s="6">
        <f>F10*H10*J10</f>
        <v/>
      </c>
      <c r="L10" s="3">
        <f>IF(K10&gt;=200,"Crítico",IF(K10&gt;=100,"Alto",IF(K10&gt;=50,"Médio","Baixo")))</f>
        <v/>
      </c>
      <c r="M10" s="4">
        <f>IF(K10&gt;=200,"Ação imediata obrigatória",IF(K10&gt;=100,"Revisar controles e prazo","Monitorar periodicamente"))</f>
        <v/>
      </c>
      <c r="N10" s="7" t="inlineStr">
        <is>
          <t>Maria Oliveira</t>
        </is>
      </c>
      <c r="O10" s="7" t="inlineStr">
        <is>
          <t>18/08/2026</t>
        </is>
      </c>
      <c r="P10" s="7" t="inlineStr">
        <is>
          <t>Aberto</t>
        </is>
      </c>
    </row>
    <row r="11">
      <c r="A11" s="8" t="n">
        <v>8</v>
      </c>
      <c r="B11" s="9" t="inlineStr">
        <is>
          <t>Usinagem CNC</t>
        </is>
      </c>
      <c r="C11" s="9" t="inlineStr">
        <is>
          <t>Usinagem de peça</t>
        </is>
      </c>
      <c r="D11" s="9" t="inlineStr">
        <is>
          <t>Dimensão fora de tolerância</t>
        </is>
      </c>
      <c r="E11" s="9" t="inlineStr">
        <is>
          <t>Retrabalho/refugo</t>
        </is>
      </c>
      <c r="F11" s="5" t="n">
        <v>7</v>
      </c>
      <c r="G11" s="9" t="inlineStr">
        <is>
          <t>Desgaste da ferramenta</t>
        </is>
      </c>
      <c r="H11" s="5" t="n">
        <v>6</v>
      </c>
      <c r="I11" s="9" t="inlineStr">
        <is>
          <t>Medição por amostragem</t>
        </is>
      </c>
      <c r="J11" s="5" t="n">
        <v>6</v>
      </c>
      <c r="K11" s="10">
        <f>F11*H11*J11</f>
        <v/>
      </c>
      <c r="L11" s="8">
        <f>IF(K11&gt;=200,"Crítico",IF(K11&gt;=100,"Alto",IF(K11&gt;=50,"Médio","Baixo")))</f>
        <v/>
      </c>
      <c r="M11" s="9">
        <f>IF(K11&gt;=200,"Ação imediata obrigatória",IF(K11&gt;=100,"Revisar controles e prazo","Monitorar periodicamente"))</f>
        <v/>
      </c>
      <c r="N11" s="7" t="inlineStr">
        <is>
          <t>João Silva</t>
        </is>
      </c>
      <c r="O11" s="7" t="inlineStr">
        <is>
          <t>28/07/2026</t>
        </is>
      </c>
      <c r="P11" s="7" t="inlineStr">
        <is>
          <t>Em Andamento</t>
        </is>
      </c>
    </row>
    <row r="12">
      <c r="A12" s="3" t="n">
        <v>9</v>
      </c>
      <c r="B12" s="4" t="inlineStr">
        <is>
          <t>Tratamento Térmico</t>
        </is>
      </c>
      <c r="C12" s="4" t="inlineStr">
        <is>
          <t>Endurecimento da peça</t>
        </is>
      </c>
      <c r="D12" s="4" t="inlineStr">
        <is>
          <t>Dureza fora de especificação</t>
        </is>
      </c>
      <c r="E12" s="4" t="inlineStr">
        <is>
          <t>Falha em serviço</t>
        </is>
      </c>
      <c r="F12" s="5" t="n">
        <v>8</v>
      </c>
      <c r="G12" s="4" t="inlineStr">
        <is>
          <t>Tempo de forno incorreto</t>
        </is>
      </c>
      <c r="H12" s="5" t="n">
        <v>3</v>
      </c>
      <c r="I12" s="4" t="inlineStr">
        <is>
          <t>Teste de dureza</t>
        </is>
      </c>
      <c r="J12" s="5" t="n">
        <v>4</v>
      </c>
      <c r="K12" s="6">
        <f>F12*H12*J12</f>
        <v/>
      </c>
      <c r="L12" s="3">
        <f>IF(K12&gt;=200,"Crítico",IF(K12&gt;=100,"Alto",IF(K12&gt;=50,"Médio","Baixo")))</f>
        <v/>
      </c>
      <c r="M12" s="4">
        <f>IF(K12&gt;=200,"Ação imediata obrigatória",IF(K12&gt;=100,"Revisar controles e prazo","Monitorar periodicamente"))</f>
        <v/>
      </c>
      <c r="N12" s="7" t="inlineStr">
        <is>
          <t>Ana Souza</t>
        </is>
      </c>
      <c r="O12" s="7" t="inlineStr">
        <is>
          <t>22/08/2026</t>
        </is>
      </c>
      <c r="P12" s="7" t="inlineStr">
        <is>
          <t>Aberto</t>
        </is>
      </c>
    </row>
    <row r="13">
      <c r="A13" s="8" t="n">
        <v>10</v>
      </c>
      <c r="B13" s="9" t="inlineStr">
        <is>
          <t>Estamparia</t>
        </is>
      </c>
      <c r="C13" s="9" t="inlineStr">
        <is>
          <t>Conformação de chapa</t>
        </is>
      </c>
      <c r="D13" s="9" t="inlineStr">
        <is>
          <t>Trinca na chapa</t>
        </is>
      </c>
      <c r="E13" s="9" t="inlineStr">
        <is>
          <t>Peça rejeitada</t>
        </is>
      </c>
      <c r="F13" s="5" t="n">
        <v>6</v>
      </c>
      <c r="G13" s="9" t="inlineStr">
        <is>
          <t>Lubrificação insuficiente</t>
        </is>
      </c>
      <c r="H13" s="5" t="n">
        <v>4</v>
      </c>
      <c r="I13" s="9" t="inlineStr">
        <is>
          <t>Inspeção visual</t>
        </is>
      </c>
      <c r="J13" s="5" t="n">
        <v>5</v>
      </c>
      <c r="K13" s="10">
        <f>F13*H13*J13</f>
        <v/>
      </c>
      <c r="L13" s="8">
        <f>IF(K13&gt;=200,"Crítico",IF(K13&gt;=100,"Alto",IF(K13&gt;=50,"Médio","Baixo")))</f>
        <v/>
      </c>
      <c r="M13" s="9">
        <f>IF(K13&gt;=200,"Ação imediata obrigatória",IF(K13&gt;=100,"Revisar controles e prazo","Monitorar periodicamente"))</f>
        <v/>
      </c>
      <c r="N13" s="7" t="inlineStr">
        <is>
          <t>Carlos Pereira</t>
        </is>
      </c>
      <c r="O13" s="7" t="inlineStr">
        <is>
          <t>30/08/2026</t>
        </is>
      </c>
      <c r="P13" s="7" t="inlineStr">
        <is>
          <t>Aberto</t>
        </is>
      </c>
    </row>
    <row r="14" ht="20" customHeight="1">
      <c r="A14" s="11" t="n"/>
      <c r="B14" s="11" t="inlineStr">
        <is>
          <t>TOTAIS / MÉDIAS</t>
        </is>
      </c>
      <c r="C14" s="11" t="n"/>
      <c r="D14" s="11" t="n"/>
      <c r="E14" s="11" t="n"/>
      <c r="F14" s="12">
        <f>AVERAGE(F4:F13)</f>
        <v/>
      </c>
      <c r="G14" s="11" t="n"/>
      <c r="H14" s="12">
        <f>AVERAGE(H4:H13)</f>
        <v/>
      </c>
      <c r="I14" s="11" t="n"/>
      <c r="J14" s="12">
        <f>AVERAGE(J4:J13)</f>
        <v/>
      </c>
      <c r="K14" s="12">
        <f>AVERAGE(K4:K13)</f>
        <v/>
      </c>
      <c r="L14" s="11">
        <f>COUNTIF(L4:L13,"Crítico")&amp;" crítico(s)"</f>
        <v/>
      </c>
      <c r="M14" s="11" t="n"/>
      <c r="N14" s="11" t="n"/>
      <c r="O14" s="11" t="n"/>
      <c r="P14" s="11" t="n"/>
    </row>
  </sheetData>
  <mergeCells count="1">
    <mergeCell ref="A1:P1"/>
  </mergeCells>
  <conditionalFormatting sqref="K4:K13">
    <cfRule type="expression" priority="1" dxfId="0" stopIfTrue="1">
      <formula>K4&gt;=200</formula>
    </cfRule>
    <cfRule type="expression" priority="2" dxfId="1" stopIfTrue="1">
      <formula>AND(K4&gt;=100,K4&lt;200)</formula>
    </cfRule>
    <cfRule type="expression" priority="3" dxfId="2" stopIfTrue="1">
      <formula>K4&lt;100</formula>
    </cfRule>
  </conditionalFormatting>
  <dataValidations count="2">
    <dataValidation sqref="P4:P13" showErrorMessage="1" showInputMessage="1" allowBlank="1" type="list">
      <formula1>"Aberto,Em Andamento,Concluído"</formula1>
    </dataValidation>
    <dataValidation sqref="F4:F13 H4:H13 J4:J13" showErrorMessage="1" showInputMessage="1" allowBlank="1" type="whole" operator="between">
      <formula1>1</formula1>
      <formula2>10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4" max="4"/>
    <col width="14" customWidth="1" min="5" max="5"/>
    <col width="24" customWidth="1" min="7" max="7"/>
    <col width="12" customWidth="1" min="8" max="8"/>
  </cols>
  <sheetData>
    <row r="1" ht="26" customHeight="1">
      <c r="A1" s="13" t="inlineStr">
        <is>
          <t>DASHBOARD - FMEA - INDICADORES DE RISCO</t>
        </is>
      </c>
    </row>
    <row r="3">
      <c r="A3" s="2" t="inlineStr">
        <is>
          <t>Indicador</t>
        </is>
      </c>
      <c r="B3" s="2" t="inlineStr">
        <is>
          <t>Valor</t>
        </is>
      </c>
      <c r="D3" s="2" t="inlineStr">
        <is>
          <t>Classificação</t>
        </is>
      </c>
      <c r="E3" s="2" t="inlineStr">
        <is>
          <t>Quantidade</t>
        </is>
      </c>
      <c r="G3" s="2" t="inlineStr">
        <is>
          <t>Processo/Componente</t>
        </is>
      </c>
      <c r="H3" s="2" t="inlineStr">
        <is>
          <t>NPR</t>
        </is>
      </c>
    </row>
    <row r="4">
      <c r="A4" s="14" t="inlineStr">
        <is>
          <t>Total de Itens Analisados</t>
        </is>
      </c>
      <c r="B4" s="15">
        <f>COUNTA(FMEA!A4:A13)</f>
        <v/>
      </c>
      <c r="D4" s="14" t="inlineStr">
        <is>
          <t>Crítico</t>
        </is>
      </c>
      <c r="E4" s="3">
        <f>COUNTIF(FMEA!L4:L13,"Crítico")</f>
        <v/>
      </c>
      <c r="G4" s="14">
        <f>FMEA!B4</f>
        <v/>
      </c>
      <c r="H4" s="3">
        <f>FMEA!K4</f>
        <v/>
      </c>
    </row>
    <row r="5">
      <c r="A5" s="16" t="inlineStr">
        <is>
          <t>NPR Médio</t>
        </is>
      </c>
      <c r="B5" s="17">
        <f>AVERAGE(FMEA!K4:K13)</f>
        <v/>
      </c>
      <c r="D5" s="16" t="inlineStr">
        <is>
          <t>Alto</t>
        </is>
      </c>
      <c r="E5" s="8">
        <f>COUNTIF(FMEA!L4:L13,"Alto")</f>
        <v/>
      </c>
      <c r="G5" s="16">
        <f>FMEA!B5</f>
        <v/>
      </c>
      <c r="H5" s="8">
        <f>FMEA!K5</f>
        <v/>
      </c>
    </row>
    <row r="6">
      <c r="A6" s="14" t="inlineStr">
        <is>
          <t>NPR Máximo</t>
        </is>
      </c>
      <c r="B6" s="18">
        <f>MAX(FMEA!K4:K13)</f>
        <v/>
      </c>
      <c r="D6" s="14" t="inlineStr">
        <is>
          <t>Médio</t>
        </is>
      </c>
      <c r="E6" s="3">
        <f>COUNTIF(FMEA!L4:L13,"Médio")</f>
        <v/>
      </c>
      <c r="G6" s="14">
        <f>FMEA!B6</f>
        <v/>
      </c>
      <c r="H6" s="3">
        <f>FMEA!K6</f>
        <v/>
      </c>
    </row>
    <row r="7">
      <c r="A7" s="16" t="inlineStr">
        <is>
          <t>Itens Críticos (NPR&gt;=200)</t>
        </is>
      </c>
      <c r="B7" s="19">
        <f>COUNTIF(FMEA!L4:L13,"Crítico")</f>
        <v/>
      </c>
      <c r="D7" s="16" t="inlineStr">
        <is>
          <t>Baixo</t>
        </is>
      </c>
      <c r="E7" s="8">
        <f>COUNTIF(FMEA!L4:L13,"Baixo")</f>
        <v/>
      </c>
      <c r="G7" s="16">
        <f>FMEA!B7</f>
        <v/>
      </c>
      <c r="H7" s="8">
        <f>FMEA!K7</f>
        <v/>
      </c>
    </row>
    <row r="8">
      <c r="A8" s="14" t="inlineStr">
        <is>
          <t>Itens Alto Risco (NPR 100-199)</t>
        </is>
      </c>
      <c r="B8" s="15">
        <f>COUNTIF(FMEA!L4:L13,"Alto")</f>
        <v/>
      </c>
      <c r="G8" s="14">
        <f>FMEA!B8</f>
        <v/>
      </c>
      <c r="H8" s="3">
        <f>FMEA!K8</f>
        <v/>
      </c>
    </row>
    <row r="9">
      <c r="A9" s="16" t="inlineStr">
        <is>
          <t>Itens Concluídos</t>
        </is>
      </c>
      <c r="B9" s="19">
        <f>COUNTIF(FMEA!P4:P13,"Concluído")</f>
        <v/>
      </c>
      <c r="G9" s="16">
        <f>FMEA!B9</f>
        <v/>
      </c>
      <c r="H9" s="8">
        <f>FMEA!K9</f>
        <v/>
      </c>
    </row>
    <row r="10">
      <c r="A10" s="14" t="inlineStr">
        <is>
          <t>Itens em Andamento</t>
        </is>
      </c>
      <c r="B10" s="15">
        <f>COUNTIF(FMEA!P4:P13,"Em Andamento")</f>
        <v/>
      </c>
      <c r="G10" s="14">
        <f>FMEA!B10</f>
        <v/>
      </c>
      <c r="H10" s="3">
        <f>FMEA!K10</f>
        <v/>
      </c>
    </row>
    <row r="11">
      <c r="A11" s="16" t="inlineStr">
        <is>
          <t>Itens Abertos</t>
        </is>
      </c>
      <c r="B11" s="19">
        <f>COUNTIF(FMEA!P4:P13,"Aberto")</f>
        <v/>
      </c>
      <c r="G11" s="16">
        <f>FMEA!B11</f>
        <v/>
      </c>
      <c r="H11" s="8">
        <f>FMEA!K11</f>
        <v/>
      </c>
    </row>
    <row r="12">
      <c r="G12" s="14">
        <f>FMEA!B12</f>
        <v/>
      </c>
      <c r="H12" s="3">
        <f>FMEA!K12</f>
        <v/>
      </c>
    </row>
    <row r="13">
      <c r="G13" s="16">
        <f>FMEA!B13</f>
        <v/>
      </c>
      <c r="H13" s="8">
        <f>FMEA!K13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3" t="inlineStr">
        <is>
          <t>INSTRUÇÕES DE USO - FMEA</t>
        </is>
      </c>
    </row>
    <row r="3" ht="42" customHeight="1">
      <c r="A3" s="20" t="inlineStr">
        <is>
          <t>Sobre o FMEA</t>
        </is>
      </c>
      <c r="B3" s="21" t="inlineStr">
        <is>
          <t>FMEA (Failure Mode and Effects Analysis / Análise de Modos de Falha e Efeitos) é uma metodologia usada para identificar, avaliar e priorizar possíveis falhas em processos ou produtos antes que ocorram.</t>
        </is>
      </c>
    </row>
    <row r="4" ht="42" customHeight="1">
      <c r="A4" s="20" t="inlineStr">
        <is>
          <t>Aba FMEA</t>
        </is>
      </c>
      <c r="B4" s="21" t="inlineStr">
        <is>
          <t>Contém o registro detalhado de cada modo de falha analisado: processo/componente, função, causa, efeito, e as notas de Severidade (S), Ocorrência (O) e Detecção (D), cada uma variando de 1 a 10.</t>
        </is>
      </c>
    </row>
    <row r="5" ht="42" customHeight="1">
      <c r="A5" s="20" t="inlineStr">
        <is>
          <t>Cálculo do NPR</t>
        </is>
      </c>
      <c r="B5" s="21" t="inlineStr">
        <is>
          <t>O NPR (Número de Prioridade de Risco) é calculado automaticamente pela fórmula NPR = S x O x D. Quanto maior o NPR, maior a prioridade de ação corretiva.</t>
        </is>
      </c>
    </row>
    <row r="6" ht="42" customHeight="1">
      <c r="A6" s="20" t="inlineStr">
        <is>
          <t>Classificação de Risco</t>
        </is>
      </c>
      <c r="B6" s="21" t="inlineStr">
        <is>
          <t>NPR &gt;= 200: Crítico (ação imediata). NPR 100-199: Alto (revisar controles). NPR 50-99: Médio (monitorar). NPR &lt; 50: Baixo (risco aceitável).</t>
        </is>
      </c>
    </row>
    <row r="7" ht="42" customHeight="1">
      <c r="A7" s="20" t="inlineStr">
        <is>
          <t>Severidade (S)</t>
        </is>
      </c>
      <c r="B7" s="21" t="inlineStr">
        <is>
          <t>Avalia o impacto da falha no cliente/processo: 1 = efeito insignificante, 10 = falha grave que compromete segurança ou conformidade legal.</t>
        </is>
      </c>
    </row>
    <row r="8" ht="42" customHeight="1">
      <c r="A8" s="20" t="inlineStr">
        <is>
          <t>Ocorrência (O)</t>
        </is>
      </c>
      <c r="B8" s="21" t="inlineStr">
        <is>
          <t>Avalia a probabilidade da causa da falha acontecer: 1 = muito improvável, 10 = falha quase certa de ocorrer.</t>
        </is>
      </c>
    </row>
    <row r="9" ht="42" customHeight="1">
      <c r="A9" s="20" t="inlineStr">
        <is>
          <t>Detecção (D)</t>
        </is>
      </c>
      <c r="B9" s="21" t="inlineStr">
        <is>
          <t>Avalia a capacidade dos controles atuais de detectar a falha antes que chegue ao cliente: 1 = detecção quase certa, 10 = falha praticamente indetectável.</t>
        </is>
      </c>
    </row>
    <row r="10" ht="42" customHeight="1">
      <c r="A10" s="20" t="inlineStr">
        <is>
          <t>Aba Dashboard</t>
        </is>
      </c>
      <c r="B10" s="21" t="inlineStr">
        <is>
          <t>Apresenta indicadores consolidados (NPR médio, máximo, itens críticos), gráfico de barras com o NPR por processo e gráfico de pizza com a distribuição das classificações de risco.</t>
        </is>
      </c>
    </row>
    <row r="11" ht="42" customHeight="1">
      <c r="A11" s="20" t="inlineStr">
        <is>
          <t>Preenchimento</t>
        </is>
      </c>
      <c r="B11" s="21" t="inlineStr">
        <is>
          <t>As células com fundo amarelo claro (S, O, D, Responsável, Prazo, Status) são editáveis. As colunas NPR, Classificação e Ação Recomendada são calculadas automaticamente.</t>
        </is>
      </c>
    </row>
    <row r="12" ht="42" customHeight="1">
      <c r="A12" s="20" t="inlineStr">
        <is>
          <t>Status</t>
        </is>
      </c>
      <c r="B12" s="21" t="inlineStr">
        <is>
          <t>Utilize a lista suspensa na coluna Status para indicar: Aberto, Em Andamento ou Concluído.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2026-07-21T17:19:47Z</dcterms:created>
  <dcterms:modified xmlns:dcterms="http://purl.org/dc/terms/" xmlns:xsi="http://www.w3.org/2001/XMLSchema-instance" xsi:type="dcterms:W3CDTF">2026-07-21T17:19:47Z</dcterms:modified>
</cp:coreProperties>
</file>