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teira" sheetId="1" state="visible" r:id="rId1"/>
    <sheet xmlns:r="http://schemas.openxmlformats.org/officeDocument/2006/relationships" name="Rendimentos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0" hidden="1">'Carteira'!$A$3:$P$103</definedName>
    <definedName name="_xlnm._FilterDatabase" localSheetId="1" hidden="1">'Rendimentos'!$A$3:$K$103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R$&quot; #.##0,00"/>
    <numFmt numFmtId="165" formatCode="0,00%"/>
    <numFmt numFmtId="166" formatCode="dd/mm/yyyy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4B5563"/>
      <sz val="9"/>
    </font>
    <font>
      <name val="Aptos"/>
      <b val="1"/>
      <color rgb="00FFFFFF"/>
      <sz val="11"/>
    </font>
    <font>
      <name val="Aptos"/>
      <color rgb="00111827"/>
      <sz val="10"/>
    </font>
    <font>
      <name val="Aptos"/>
      <b val="1"/>
      <color rgb="00FFFFFF"/>
      <sz val="10"/>
    </font>
    <font>
      <name val="Aptos"/>
      <b val="1"/>
      <color rgb="00111827"/>
      <sz val="10"/>
    </font>
    <font>
      <name val="Aptos Display"/>
      <b val="1"/>
      <color rgb="00111827"/>
      <sz val="14"/>
    </font>
  </fonts>
  <fills count="8">
    <fill>
      <patternFill/>
    </fill>
    <fill>
      <patternFill patternType="gray125"/>
    </fill>
    <fill>
      <patternFill patternType="solid">
        <fgColor rgb="00111827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06B6D4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164" fontId="4" fillId="3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center" vertical="center"/>
    </xf>
    <xf numFmtId="164" fontId="6" fillId="7" borderId="1" applyAlignment="1" pivotButton="0" quotePrefix="0" xfId="0">
      <alignment horizontal="center" vertical="center"/>
    </xf>
    <xf numFmtId="165" fontId="6" fillId="7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164" fontId="7" fillId="7" borderId="1" applyAlignment="1" pivotButton="0" quotePrefix="0" xfId="0">
      <alignment horizontal="center" vertical="center"/>
    </xf>
    <xf numFmtId="165" fontId="7" fillId="7" borderId="1" applyAlignment="1" pivotButton="0" quotePrefix="0" xfId="0">
      <alignment horizontal="center" vertical="center"/>
    </xf>
    <xf numFmtId="1" fontId="7" fillId="7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164" fontId="4" fillId="3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4" fontId="6" fillId="7" borderId="1" applyAlignment="1" pivotButton="0" quotePrefix="0" xfId="0">
      <alignment horizontal="center" vertical="center"/>
    </xf>
    <xf numFmtId="165" fontId="6" fillId="7" borderId="1" applyAlignment="1" pivotButton="0" quotePrefix="0" xfId="0">
      <alignment horizontal="center" vertical="center"/>
    </xf>
    <xf numFmtId="164" fontId="7" fillId="7" borderId="1" applyAlignment="1" pivotButton="0" quotePrefix="0" xfId="0">
      <alignment horizontal="center" vertical="center"/>
    </xf>
    <xf numFmtId="165" fontId="7" fillId="7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1"/>
      </font>
      <fill>
        <patternFill patternType="solid">
          <fgColor rgb="0016A34A"/>
        </patternFill>
      </fill>
    </dxf>
    <dxf>
      <font>
        <name val="Aptos"/>
        <b val="1"/>
        <color rgb="00FFFFFF"/>
        <sz val="11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do Valor Atual por Segmento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'Dashboard'!B12</f>
            </strRef>
          </tx>
          <spPr>
            <a:solidFill xmlns:a="http://schemas.openxmlformats.org/drawingml/2006/main">
              <a:srgbClr val="06B6D4"/>
            </a:solidFill>
            <a:ln xmlns:a="http://schemas.openxmlformats.org/drawingml/2006/main">
              <a:prstDash val="solid"/>
            </a:ln>
          </spPr>
          <cat>
            <numRef>
              <f>'Dashboard'!$A$13:$A$20</f>
            </numRef>
          </cat>
          <val>
            <numRef>
              <f>'Dashboard'!$B$13:$B$20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 Investido versus Valor Atual por Ticker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'Carteira'!H3</f>
            </strRef>
          </tx>
          <spPr>
            <a:solidFill xmlns:a="http://schemas.openxmlformats.org/drawingml/2006/main">
              <a:srgbClr val="111827"/>
            </a:solidFill>
            <a:ln xmlns:a="http://schemas.openxmlformats.org/drawingml/2006/main">
              <a:prstDash val="solid"/>
            </a:ln>
          </spPr>
          <cat>
            <numRef>
              <f>'Carteira'!$A$4:$A$103</f>
            </numRef>
          </cat>
          <val>
            <numRef>
              <f>'Carteira'!$H$4:$H$103</f>
            </numRef>
          </val>
        </ser>
        <ser>
          <idx val="1"/>
          <order val="1"/>
          <tx>
            <strRef>
              <f>'Carteira'!I3</f>
            </strRef>
          </tx>
          <spPr>
            <a:solidFill xmlns:a="http://schemas.openxmlformats.org/drawingml/2006/main">
              <a:srgbClr val="06B6D4"/>
            </a:solidFill>
            <a:ln xmlns:a="http://schemas.openxmlformats.org/drawingml/2006/main">
              <a:prstDash val="solid"/>
            </a:ln>
          </spPr>
          <cat>
            <numRef>
              <f>'Carteira'!$A$4:$A$103</f>
            </numRef>
          </cat>
          <val>
            <numRef>
              <f>'Carteira'!$I$4:$I$103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Ticker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em R$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Rendimentos Líquidos por Mês de Referência</a:t>
            </a:r>
          </a:p>
        </rich>
      </tx>
    </title>
    <plotArea>
      <lineChart>
        <grouping val="standard"/>
        <ser>
          <idx val="0"/>
          <order val="0"/>
          <tx>
            <strRef>
              <f>'Rendimentos'!I3</f>
            </strRef>
          </tx>
          <spPr>
            <a:ln xmlns:a="http://schemas.openxmlformats.org/drawingml/2006/main" w="28575">
              <a:solidFill>
                <a:srgbClr val="06B6D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'Rendimentos'!$B$4:$B$103</f>
            </numRef>
          </cat>
          <val>
            <numRef>
              <f>'Rendimentos'!$I$4:$I$103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 de referência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líquido em R$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5</col>
      <colOff>0</colOff>
      <row>2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22</row>
      <rowOff>0</rowOff>
    </from>
    <ext cx="648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41</row>
      <rowOff>0</rowOff>
    </from>
    <ext cx="648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22" customWidth="1" min="3" max="3"/>
    <col width="24" customWidth="1" min="4" max="4"/>
    <col width="13" customWidth="1" min="5" max="5"/>
    <col width="14" customWidth="1" min="6" max="6"/>
    <col width="14" customWidth="1" min="7" max="7"/>
    <col width="16" customWidth="1" min="8" max="8"/>
    <col width="16" customWidth="1" min="9" max="9"/>
    <col width="15" customWidth="1" min="10" max="10"/>
    <col width="13" customWidth="1" min="11" max="11"/>
    <col width="19" customWidth="1" min="12" max="12"/>
    <col width="21" customWidth="1" min="13" max="13"/>
    <col width="18" customWidth="1" min="14" max="14"/>
    <col width="20" customWidth="1" min="15" max="15"/>
    <col width="14" customWidth="1" min="16" max="16"/>
  </cols>
  <sheetData>
    <row r="1" ht="28" customHeight="1">
      <c r="A1" s="1" t="inlineStr">
        <is>
          <t>Controle Analítico de FIIs — Carteira</t>
        </is>
      </c>
    </row>
    <row r="2">
      <c r="A2" s="2" t="inlineStr">
        <is>
          <t>Atualize somente as células amarelas. Indicadores financeiros são calculados automaticamente para controle pessoal.</t>
        </is>
      </c>
    </row>
    <row r="3">
      <c r="A3" s="3" t="inlineStr">
        <is>
          <t>Ticker</t>
        </is>
      </c>
      <c r="B3" s="3" t="inlineStr">
        <is>
          <t>Nome do FII</t>
        </is>
      </c>
      <c r="C3" s="3" t="inlineStr">
        <is>
          <t>Segmento</t>
        </is>
      </c>
      <c r="D3" s="3" t="inlineStr">
        <is>
          <t>Gestor</t>
        </is>
      </c>
      <c r="E3" s="3" t="inlineStr">
        <is>
          <t>Quantidade</t>
        </is>
      </c>
      <c r="F3" s="3" t="inlineStr">
        <is>
          <t>Preço Médio</t>
        </is>
      </c>
      <c r="G3" s="3" t="inlineStr">
        <is>
          <t>Cotação Atual</t>
        </is>
      </c>
      <c r="H3" s="3" t="inlineStr">
        <is>
          <t>Valor Investido</t>
        </is>
      </c>
      <c r="I3" s="3" t="inlineStr">
        <is>
          <t>Valor Atual</t>
        </is>
      </c>
      <c r="J3" s="3" t="inlineStr">
        <is>
          <t>Resultado R$</t>
        </is>
      </c>
      <c r="K3" s="3" t="inlineStr">
        <is>
          <t>Resultado %</t>
        </is>
      </c>
      <c r="L3" s="3" t="inlineStr">
        <is>
          <t>Rendimento por Cota</t>
        </is>
      </c>
      <c r="M3" s="3" t="inlineStr">
        <is>
          <t>Dividend Yield Mensal</t>
        </is>
      </c>
      <c r="N3" s="3" t="inlineStr">
        <is>
          <t>Último Rendimento</t>
        </is>
      </c>
      <c r="O3" s="3" t="inlineStr">
        <is>
          <t>Data de Atualização</t>
        </is>
      </c>
      <c r="P3" s="3" t="inlineStr">
        <is>
          <t>Status</t>
        </is>
      </c>
    </row>
    <row r="4">
      <c r="A4" s="4" t="inlineStr">
        <is>
          <t>KNRI11</t>
        </is>
      </c>
      <c r="B4" s="5" t="inlineStr">
        <is>
          <t>Kinea Renda Imobiliária</t>
        </is>
      </c>
      <c r="C4" s="5" t="inlineStr">
        <is>
          <t>Lajes Corporativas</t>
        </is>
      </c>
      <c r="D4" s="5" t="inlineStr">
        <is>
          <t>Kinea Investimentos</t>
        </is>
      </c>
      <c r="E4" s="4" t="n">
        <v>150</v>
      </c>
      <c r="F4" s="26" t="n">
        <v>145.2</v>
      </c>
      <c r="G4" s="26" t="n">
        <v>151.8</v>
      </c>
      <c r="H4" s="27">
        <f>IF($A4="","",$E4*$F4)</f>
        <v/>
      </c>
      <c r="I4" s="27">
        <f>IF($A4="","",$E4*$G4)</f>
        <v/>
      </c>
      <c r="J4" s="27">
        <f>IF($A4="","",$I4-$H4)</f>
        <v/>
      </c>
      <c r="K4" s="28">
        <f>IF($A4="","",IFERROR($J4/$H4,0))</f>
        <v/>
      </c>
      <c r="L4" s="26" t="n">
        <v>0.9</v>
      </c>
      <c r="M4" s="28">
        <f>IF($A4="","",IFERROR($L4/$G4,0))</f>
        <v/>
      </c>
      <c r="N4" s="26" t="n">
        <v>0.9</v>
      </c>
      <c r="O4" s="29" t="n">
        <v>46288</v>
      </c>
      <c r="P4" s="10">
        <f>IF($A4="","",IF($J4&gt;=0,"Positivo","Atenção"))</f>
        <v/>
      </c>
    </row>
    <row r="5">
      <c r="A5" s="4" t="inlineStr">
        <is>
          <t>HGLG11</t>
        </is>
      </c>
      <c r="B5" s="5" t="inlineStr">
        <is>
          <t>Pátria Logística</t>
        </is>
      </c>
      <c r="C5" s="5" t="inlineStr">
        <is>
          <t>Logística</t>
        </is>
      </c>
      <c r="D5" s="5" t="inlineStr">
        <is>
          <t>Pátria Investimentos</t>
        </is>
      </c>
      <c r="E5" s="4" t="n">
        <v>80</v>
      </c>
      <c r="F5" s="26" t="n">
        <v>158.5</v>
      </c>
      <c r="G5" s="26" t="n">
        <v>165.3</v>
      </c>
      <c r="H5" s="30">
        <f>IF($A5="","",$E5*$F5)</f>
        <v/>
      </c>
      <c r="I5" s="30">
        <f>IF($A5="","",$E5*$G5)</f>
        <v/>
      </c>
      <c r="J5" s="30">
        <f>IF($A5="","",$I5-$H5)</f>
        <v/>
      </c>
      <c r="K5" s="31">
        <f>IF($A5="","",IFERROR($J5/$H5,0))</f>
        <v/>
      </c>
      <c r="L5" s="26" t="n">
        <v>0.95</v>
      </c>
      <c r="M5" s="31">
        <f>IF($A5="","",IFERROR($L5/$G5,0))</f>
        <v/>
      </c>
      <c r="N5" s="26" t="n">
        <v>0.95</v>
      </c>
      <c r="O5" s="29" t="n">
        <v>46288</v>
      </c>
      <c r="P5" s="13">
        <f>IF($A5="","",IF($J5&gt;=0,"Positivo","Atenção"))</f>
        <v/>
      </c>
    </row>
    <row r="6">
      <c r="A6" s="4" t="inlineStr">
        <is>
          <t>MXRF11</t>
        </is>
      </c>
      <c r="B6" s="5" t="inlineStr">
        <is>
          <t>Maxi Renda</t>
        </is>
      </c>
      <c r="C6" s="5" t="inlineStr">
        <is>
          <t>Papel</t>
        </is>
      </c>
      <c r="D6" s="5" t="inlineStr">
        <is>
          <t>Malls Brasil Plural</t>
        </is>
      </c>
      <c r="E6" s="4" t="n">
        <v>900</v>
      </c>
      <c r="F6" s="26" t="n">
        <v>10.2</v>
      </c>
      <c r="G6" s="26" t="n">
        <v>10.36</v>
      </c>
      <c r="H6" s="27">
        <f>IF($A6="","",$E6*$F6)</f>
        <v/>
      </c>
      <c r="I6" s="27">
        <f>IF($A6="","",$E6*$G6)</f>
        <v/>
      </c>
      <c r="J6" s="27">
        <f>IF($A6="","",$I6-$H6)</f>
        <v/>
      </c>
      <c r="K6" s="28">
        <f>IF($A6="","",IFERROR($J6/$H6,0))</f>
        <v/>
      </c>
      <c r="L6" s="26" t="n">
        <v>0.1</v>
      </c>
      <c r="M6" s="28">
        <f>IF($A6="","",IFERROR($L6/$G6,0))</f>
        <v/>
      </c>
      <c r="N6" s="26" t="n">
        <v>0.1</v>
      </c>
      <c r="O6" s="29" t="n">
        <v>46288</v>
      </c>
      <c r="P6" s="10">
        <f>IF($A6="","",IF($J6&gt;=0,"Positivo","Atenção"))</f>
        <v/>
      </c>
    </row>
    <row r="7">
      <c r="A7" s="4" t="inlineStr">
        <is>
          <t>XPLG11</t>
        </is>
      </c>
      <c r="B7" s="5" t="inlineStr">
        <is>
          <t>XP Log</t>
        </is>
      </c>
      <c r="C7" s="5" t="inlineStr">
        <is>
          <t>Logística</t>
        </is>
      </c>
      <c r="D7" s="5" t="inlineStr">
        <is>
          <t>XP Asset</t>
        </is>
      </c>
      <c r="E7" s="4" t="n">
        <v>120</v>
      </c>
      <c r="F7" s="26" t="n">
        <v>102.4</v>
      </c>
      <c r="G7" s="26" t="n">
        <v>105.1</v>
      </c>
      <c r="H7" s="30">
        <f>IF($A7="","",$E7*$F7)</f>
        <v/>
      </c>
      <c r="I7" s="30">
        <f>IF($A7="","",$E7*$G7)</f>
        <v/>
      </c>
      <c r="J7" s="30">
        <f>IF($A7="","",$I7-$H7)</f>
        <v/>
      </c>
      <c r="K7" s="31">
        <f>IF($A7="","",IFERROR($J7/$H7,0))</f>
        <v/>
      </c>
      <c r="L7" s="26" t="n">
        <v>0.78</v>
      </c>
      <c r="M7" s="31">
        <f>IF($A7="","",IFERROR($L7/$G7,0))</f>
        <v/>
      </c>
      <c r="N7" s="26" t="n">
        <v>0.78</v>
      </c>
      <c r="O7" s="29" t="n">
        <v>46288</v>
      </c>
      <c r="P7" s="13">
        <f>IF($A7="","",IF($J7&gt;=0,"Positivo","Atenção"))</f>
        <v/>
      </c>
    </row>
    <row r="8">
      <c r="A8" s="4" t="inlineStr">
        <is>
          <t>VISC11</t>
        </is>
      </c>
      <c r="B8" s="5" t="inlineStr">
        <is>
          <t>Vinci Shopping Centers</t>
        </is>
      </c>
      <c r="C8" s="5" t="inlineStr">
        <is>
          <t>Shopping</t>
        </is>
      </c>
      <c r="D8" s="5" t="inlineStr">
        <is>
          <t>Vinci Real Estate</t>
        </is>
      </c>
      <c r="E8" s="4" t="n">
        <v>110</v>
      </c>
      <c r="F8" s="26" t="n">
        <v>106.3</v>
      </c>
      <c r="G8" s="26" t="n">
        <v>109.85</v>
      </c>
      <c r="H8" s="27">
        <f>IF($A8="","",$E8*$F8)</f>
        <v/>
      </c>
      <c r="I8" s="27">
        <f>IF($A8="","",$E8*$G8)</f>
        <v/>
      </c>
      <c r="J8" s="27">
        <f>IF($A8="","",$I8-$H8)</f>
        <v/>
      </c>
      <c r="K8" s="28">
        <f>IF($A8="","",IFERROR($J8/$H8,0))</f>
        <v/>
      </c>
      <c r="L8" s="26" t="n">
        <v>0.8</v>
      </c>
      <c r="M8" s="28">
        <f>IF($A8="","",IFERROR($L8/$G8,0))</f>
        <v/>
      </c>
      <c r="N8" s="26" t="n">
        <v>0.8</v>
      </c>
      <c r="O8" s="29" t="n">
        <v>46288</v>
      </c>
      <c r="P8" s="10">
        <f>IF($A8="","",IF($J8&gt;=0,"Positivo","Atenção"))</f>
        <v/>
      </c>
    </row>
    <row r="9">
      <c r="A9" s="4" t="inlineStr">
        <is>
          <t>BCFF11</t>
        </is>
      </c>
      <c r="B9" s="5" t="inlineStr">
        <is>
          <t>BTG Fundo de Fundos</t>
        </is>
      </c>
      <c r="C9" s="5" t="inlineStr">
        <is>
          <t>FoF</t>
        </is>
      </c>
      <c r="D9" s="5" t="inlineStr">
        <is>
          <t>BTG Pactual Asset</t>
        </is>
      </c>
      <c r="E9" s="4" t="n">
        <v>250</v>
      </c>
      <c r="F9" s="26" t="n">
        <v>72</v>
      </c>
      <c r="G9" s="26" t="n">
        <v>68.45</v>
      </c>
      <c r="H9" s="30">
        <f>IF($A9="","",$E9*$F9)</f>
        <v/>
      </c>
      <c r="I9" s="30">
        <f>IF($A9="","",$E9*$G9)</f>
        <v/>
      </c>
      <c r="J9" s="30">
        <f>IF($A9="","",$I9-$H9)</f>
        <v/>
      </c>
      <c r="K9" s="31">
        <f>IF($A9="","",IFERROR($J9/$H9,0))</f>
        <v/>
      </c>
      <c r="L9" s="26" t="n">
        <v>0.55</v>
      </c>
      <c r="M9" s="31">
        <f>IF($A9="","",IFERROR($L9/$G9,0))</f>
        <v/>
      </c>
      <c r="N9" s="26" t="n">
        <v>0.55</v>
      </c>
      <c r="O9" s="29" t="n">
        <v>46288</v>
      </c>
      <c r="P9" s="13">
        <f>IF($A9="","",IF($J9&gt;=0,"Positivo","Atenção"))</f>
        <v/>
      </c>
    </row>
    <row r="10">
      <c r="A10" s="4" t="inlineStr">
        <is>
          <t>CPTS11</t>
        </is>
      </c>
      <c r="B10" s="5" t="inlineStr">
        <is>
          <t>Capitânia Securities II</t>
        </is>
      </c>
      <c r="C10" s="5" t="inlineStr">
        <is>
          <t>Papel</t>
        </is>
      </c>
      <c r="D10" s="5" t="inlineStr">
        <is>
          <t>Capitânia Investimentos</t>
        </is>
      </c>
      <c r="E10" s="4" t="n">
        <v>650</v>
      </c>
      <c r="F10" s="26" t="n">
        <v>8.800000000000001</v>
      </c>
      <c r="G10" s="26" t="n">
        <v>8.65</v>
      </c>
      <c r="H10" s="27">
        <f>IF($A10="","",$E10*$F10)</f>
        <v/>
      </c>
      <c r="I10" s="27">
        <f>IF($A10="","",$E10*$G10)</f>
        <v/>
      </c>
      <c r="J10" s="27">
        <f>IF($A10="","",$I10-$H10)</f>
        <v/>
      </c>
      <c r="K10" s="28">
        <f>IF($A10="","",IFERROR($J10/$H10,0))</f>
        <v/>
      </c>
      <c r="L10" s="26" t="n">
        <v>0.08</v>
      </c>
      <c r="M10" s="28">
        <f>IF($A10="","",IFERROR($L10/$G10,0))</f>
        <v/>
      </c>
      <c r="N10" s="26" t="n">
        <v>0.08</v>
      </c>
      <c r="O10" s="29" t="n">
        <v>46288</v>
      </c>
      <c r="P10" s="10">
        <f>IF($A10="","",IF($J10&gt;=0,"Positivo","Atenção"))</f>
        <v/>
      </c>
    </row>
    <row r="11">
      <c r="A11" s="4" t="inlineStr">
        <is>
          <t>HGRU11</t>
        </is>
      </c>
      <c r="B11" s="5" t="inlineStr">
        <is>
          <t>Pátria Renda Urbana</t>
        </is>
      </c>
      <c r="C11" s="5" t="inlineStr">
        <is>
          <t>Híbrido</t>
        </is>
      </c>
      <c r="D11" s="5" t="inlineStr">
        <is>
          <t>Pátria Investimentos</t>
        </is>
      </c>
      <c r="E11" s="4" t="n">
        <v>130</v>
      </c>
      <c r="F11" s="26" t="n">
        <v>120</v>
      </c>
      <c r="G11" s="26" t="n">
        <v>127.5</v>
      </c>
      <c r="H11" s="30">
        <f>IF($A11="","",$E11*$F11)</f>
        <v/>
      </c>
      <c r="I11" s="30">
        <f>IF($A11="","",$E11*$G11)</f>
        <v/>
      </c>
      <c r="J11" s="30">
        <f>IF($A11="","",$I11-$H11)</f>
        <v/>
      </c>
      <c r="K11" s="31">
        <f>IF($A11="","",IFERROR($J11/$H11,0))</f>
        <v/>
      </c>
      <c r="L11" s="26" t="n">
        <v>0.9</v>
      </c>
      <c r="M11" s="31">
        <f>IF($A11="","",IFERROR($L11/$G11,0))</f>
        <v/>
      </c>
      <c r="N11" s="26" t="n">
        <v>0.9</v>
      </c>
      <c r="O11" s="29" t="n">
        <v>46288</v>
      </c>
      <c r="P11" s="13">
        <f>IF($A11="","",IF($J11&gt;=0,"Positivo","Atenção"))</f>
        <v/>
      </c>
    </row>
    <row r="12">
      <c r="A12" s="4" t="inlineStr">
        <is>
          <t>PVBI11</t>
        </is>
      </c>
      <c r="B12" s="5" t="inlineStr">
        <is>
          <t>VBI Prime Properties</t>
        </is>
      </c>
      <c r="C12" s="5" t="inlineStr">
        <is>
          <t>Lajes Corporativas</t>
        </is>
      </c>
      <c r="D12" s="5" t="inlineStr">
        <is>
          <t>VBI Real Estate</t>
        </is>
      </c>
      <c r="E12" s="4" t="n">
        <v>90</v>
      </c>
      <c r="F12" s="26" t="n">
        <v>89</v>
      </c>
      <c r="G12" s="26" t="n">
        <v>85.2</v>
      </c>
      <c r="H12" s="27">
        <f>IF($A12="","",$E12*$F12)</f>
        <v/>
      </c>
      <c r="I12" s="27">
        <f>IF($A12="","",$E12*$G12)</f>
        <v/>
      </c>
      <c r="J12" s="27">
        <f>IF($A12="","",$I12-$H12)</f>
        <v/>
      </c>
      <c r="K12" s="28">
        <f>IF($A12="","",IFERROR($J12/$H12,0))</f>
        <v/>
      </c>
      <c r="L12" s="26" t="n">
        <v>0.52</v>
      </c>
      <c r="M12" s="28">
        <f>IF($A12="","",IFERROR($L12/$G12,0))</f>
        <v/>
      </c>
      <c r="N12" s="26" t="n">
        <v>0.52</v>
      </c>
      <c r="O12" s="29" t="n">
        <v>46288</v>
      </c>
      <c r="P12" s="10">
        <f>IF($A12="","",IF($J12&gt;=0,"Positivo","Atenção"))</f>
        <v/>
      </c>
    </row>
    <row r="13">
      <c r="A13" s="4" t="inlineStr">
        <is>
          <t>RBRF11</t>
        </is>
      </c>
      <c r="B13" s="5" t="inlineStr">
        <is>
          <t>RBR Alpha Multiestratégia</t>
        </is>
      </c>
      <c r="C13" s="5" t="inlineStr">
        <is>
          <t>FoF</t>
        </is>
      </c>
      <c r="D13" s="5" t="inlineStr">
        <is>
          <t>RBR Asset Management</t>
        </is>
      </c>
      <c r="E13" s="4" t="n">
        <v>300</v>
      </c>
      <c r="F13" s="26" t="n">
        <v>7.95</v>
      </c>
      <c r="G13" s="26" t="n">
        <v>8.119999999999999</v>
      </c>
      <c r="H13" s="30">
        <f>IF($A13="","",$E13*$F13)</f>
        <v/>
      </c>
      <c r="I13" s="30">
        <f>IF($A13="","",$E13*$G13)</f>
        <v/>
      </c>
      <c r="J13" s="30">
        <f>IF($A13="","",$I13-$H13)</f>
        <v/>
      </c>
      <c r="K13" s="31">
        <f>IF($A13="","",IFERROR($J13/$H13,0))</f>
        <v/>
      </c>
      <c r="L13" s="26" t="n">
        <v>0.07000000000000001</v>
      </c>
      <c r="M13" s="31">
        <f>IF($A13="","",IFERROR($L13/$G13,0))</f>
        <v/>
      </c>
      <c r="N13" s="26" t="n">
        <v>0.07000000000000001</v>
      </c>
      <c r="O13" s="29" t="n">
        <v>46288</v>
      </c>
      <c r="P13" s="13">
        <f>IF($A13="","",IF($J13&gt;=0,"Positivo","Atenção"))</f>
        <v/>
      </c>
    </row>
    <row r="14">
      <c r="A14" s="4" t="n"/>
      <c r="B14" s="5" t="n"/>
      <c r="C14" s="5" t="n"/>
      <c r="D14" s="5" t="n"/>
      <c r="E14" s="4" t="n"/>
      <c r="F14" s="26" t="n"/>
      <c r="G14" s="26" t="n"/>
      <c r="H14" s="27">
        <f>IF($A14="","",$E14*$F14)</f>
        <v/>
      </c>
      <c r="I14" s="27">
        <f>IF($A14="","",$E14*$G14)</f>
        <v/>
      </c>
      <c r="J14" s="27">
        <f>IF($A14="","",$I14-$H14)</f>
        <v/>
      </c>
      <c r="K14" s="28">
        <f>IF($A14="","",IFERROR($J14/$H14,0))</f>
        <v/>
      </c>
      <c r="L14" s="26" t="n"/>
      <c r="M14" s="28">
        <f>IF($A14="","",IFERROR($L14/$G14,0))</f>
        <v/>
      </c>
      <c r="N14" s="26" t="n"/>
      <c r="O14" s="29" t="n"/>
      <c r="P14" s="10">
        <f>IF($A14="","",IF($J14&gt;=0,"Positivo","Atenção"))</f>
        <v/>
      </c>
    </row>
    <row r="15">
      <c r="A15" s="4" t="n"/>
      <c r="B15" s="5" t="n"/>
      <c r="C15" s="5" t="n"/>
      <c r="D15" s="5" t="n"/>
      <c r="E15" s="4" t="n"/>
      <c r="F15" s="26" t="n"/>
      <c r="G15" s="26" t="n"/>
      <c r="H15" s="30">
        <f>IF($A15="","",$E15*$F15)</f>
        <v/>
      </c>
      <c r="I15" s="30">
        <f>IF($A15="","",$E15*$G15)</f>
        <v/>
      </c>
      <c r="J15" s="30">
        <f>IF($A15="","",$I15-$H15)</f>
        <v/>
      </c>
      <c r="K15" s="31">
        <f>IF($A15="","",IFERROR($J15/$H15,0))</f>
        <v/>
      </c>
      <c r="L15" s="26" t="n"/>
      <c r="M15" s="31">
        <f>IF($A15="","",IFERROR($L15/$G15,0))</f>
        <v/>
      </c>
      <c r="N15" s="26" t="n"/>
      <c r="O15" s="29" t="n"/>
      <c r="P15" s="13">
        <f>IF($A15="","",IF($J15&gt;=0,"Positivo","Atenção"))</f>
        <v/>
      </c>
    </row>
    <row r="16">
      <c r="A16" s="4" t="n"/>
      <c r="B16" s="5" t="n"/>
      <c r="C16" s="5" t="n"/>
      <c r="D16" s="5" t="n"/>
      <c r="E16" s="4" t="n"/>
      <c r="F16" s="26" t="n"/>
      <c r="G16" s="26" t="n"/>
      <c r="H16" s="27">
        <f>IF($A16="","",$E16*$F16)</f>
        <v/>
      </c>
      <c r="I16" s="27">
        <f>IF($A16="","",$E16*$G16)</f>
        <v/>
      </c>
      <c r="J16" s="27">
        <f>IF($A16="","",$I16-$H16)</f>
        <v/>
      </c>
      <c r="K16" s="28">
        <f>IF($A16="","",IFERROR($J16/$H16,0))</f>
        <v/>
      </c>
      <c r="L16" s="26" t="n"/>
      <c r="M16" s="28">
        <f>IF($A16="","",IFERROR($L16/$G16,0))</f>
        <v/>
      </c>
      <c r="N16" s="26" t="n"/>
      <c r="O16" s="29" t="n"/>
      <c r="P16" s="10">
        <f>IF($A16="","",IF($J16&gt;=0,"Positivo","Atenção"))</f>
        <v/>
      </c>
    </row>
    <row r="17">
      <c r="A17" s="4" t="n"/>
      <c r="B17" s="5" t="n"/>
      <c r="C17" s="5" t="n"/>
      <c r="D17" s="5" t="n"/>
      <c r="E17" s="4" t="n"/>
      <c r="F17" s="26" t="n"/>
      <c r="G17" s="26" t="n"/>
      <c r="H17" s="30">
        <f>IF($A17="","",$E17*$F17)</f>
        <v/>
      </c>
      <c r="I17" s="30">
        <f>IF($A17="","",$E17*$G17)</f>
        <v/>
      </c>
      <c r="J17" s="30">
        <f>IF($A17="","",$I17-$H17)</f>
        <v/>
      </c>
      <c r="K17" s="31">
        <f>IF($A17="","",IFERROR($J17/$H17,0))</f>
        <v/>
      </c>
      <c r="L17" s="26" t="n"/>
      <c r="M17" s="31">
        <f>IF($A17="","",IFERROR($L17/$G17,0))</f>
        <v/>
      </c>
      <c r="N17" s="26" t="n"/>
      <c r="O17" s="29" t="n"/>
      <c r="P17" s="13">
        <f>IF($A17="","",IF($J17&gt;=0,"Positivo","Atenção"))</f>
        <v/>
      </c>
    </row>
    <row r="18">
      <c r="A18" s="4" t="n"/>
      <c r="B18" s="5" t="n"/>
      <c r="C18" s="5" t="n"/>
      <c r="D18" s="5" t="n"/>
      <c r="E18" s="4" t="n"/>
      <c r="F18" s="26" t="n"/>
      <c r="G18" s="26" t="n"/>
      <c r="H18" s="27">
        <f>IF($A18="","",$E18*$F18)</f>
        <v/>
      </c>
      <c r="I18" s="27">
        <f>IF($A18="","",$E18*$G18)</f>
        <v/>
      </c>
      <c r="J18" s="27">
        <f>IF($A18="","",$I18-$H18)</f>
        <v/>
      </c>
      <c r="K18" s="28">
        <f>IF($A18="","",IFERROR($J18/$H18,0))</f>
        <v/>
      </c>
      <c r="L18" s="26" t="n"/>
      <c r="M18" s="28">
        <f>IF($A18="","",IFERROR($L18/$G18,0))</f>
        <v/>
      </c>
      <c r="N18" s="26" t="n"/>
      <c r="O18" s="29" t="n"/>
      <c r="P18" s="10">
        <f>IF($A18="","",IF($J18&gt;=0,"Positivo","Atenção"))</f>
        <v/>
      </c>
    </row>
    <row r="19">
      <c r="A19" s="4" t="n"/>
      <c r="B19" s="5" t="n"/>
      <c r="C19" s="5" t="n"/>
      <c r="D19" s="5" t="n"/>
      <c r="E19" s="4" t="n"/>
      <c r="F19" s="26" t="n"/>
      <c r="G19" s="26" t="n"/>
      <c r="H19" s="30">
        <f>IF($A19="","",$E19*$F19)</f>
        <v/>
      </c>
      <c r="I19" s="30">
        <f>IF($A19="","",$E19*$G19)</f>
        <v/>
      </c>
      <c r="J19" s="30">
        <f>IF($A19="","",$I19-$H19)</f>
        <v/>
      </c>
      <c r="K19" s="31">
        <f>IF($A19="","",IFERROR($J19/$H19,0))</f>
        <v/>
      </c>
      <c r="L19" s="26" t="n"/>
      <c r="M19" s="31">
        <f>IF($A19="","",IFERROR($L19/$G19,0))</f>
        <v/>
      </c>
      <c r="N19" s="26" t="n"/>
      <c r="O19" s="29" t="n"/>
      <c r="P19" s="13">
        <f>IF($A19="","",IF($J19&gt;=0,"Positivo","Atenção"))</f>
        <v/>
      </c>
    </row>
    <row r="20">
      <c r="A20" s="4" t="n"/>
      <c r="B20" s="5" t="n"/>
      <c r="C20" s="5" t="n"/>
      <c r="D20" s="5" t="n"/>
      <c r="E20" s="4" t="n"/>
      <c r="F20" s="26" t="n"/>
      <c r="G20" s="26" t="n"/>
      <c r="H20" s="27">
        <f>IF($A20="","",$E20*$F20)</f>
        <v/>
      </c>
      <c r="I20" s="27">
        <f>IF($A20="","",$E20*$G20)</f>
        <v/>
      </c>
      <c r="J20" s="27">
        <f>IF($A20="","",$I20-$H20)</f>
        <v/>
      </c>
      <c r="K20" s="28">
        <f>IF($A20="","",IFERROR($J20/$H20,0))</f>
        <v/>
      </c>
      <c r="L20" s="26" t="n"/>
      <c r="M20" s="28">
        <f>IF($A20="","",IFERROR($L20/$G20,0))</f>
        <v/>
      </c>
      <c r="N20" s="26" t="n"/>
      <c r="O20" s="29" t="n"/>
      <c r="P20" s="10">
        <f>IF($A20="","",IF($J20&gt;=0,"Positivo","Atenção"))</f>
        <v/>
      </c>
    </row>
    <row r="21">
      <c r="A21" s="4" t="n"/>
      <c r="B21" s="5" t="n"/>
      <c r="C21" s="5" t="n"/>
      <c r="D21" s="5" t="n"/>
      <c r="E21" s="4" t="n"/>
      <c r="F21" s="26" t="n"/>
      <c r="G21" s="26" t="n"/>
      <c r="H21" s="30">
        <f>IF($A21="","",$E21*$F21)</f>
        <v/>
      </c>
      <c r="I21" s="30">
        <f>IF($A21="","",$E21*$G21)</f>
        <v/>
      </c>
      <c r="J21" s="30">
        <f>IF($A21="","",$I21-$H21)</f>
        <v/>
      </c>
      <c r="K21" s="31">
        <f>IF($A21="","",IFERROR($J21/$H21,0))</f>
        <v/>
      </c>
      <c r="L21" s="26" t="n"/>
      <c r="M21" s="31">
        <f>IF($A21="","",IFERROR($L21/$G21,0))</f>
        <v/>
      </c>
      <c r="N21" s="26" t="n"/>
      <c r="O21" s="29" t="n"/>
      <c r="P21" s="13">
        <f>IF($A21="","",IF($J21&gt;=0,"Positivo","Atenção"))</f>
        <v/>
      </c>
    </row>
    <row r="22">
      <c r="A22" s="4" t="n"/>
      <c r="B22" s="5" t="n"/>
      <c r="C22" s="5" t="n"/>
      <c r="D22" s="5" t="n"/>
      <c r="E22" s="4" t="n"/>
      <c r="F22" s="26" t="n"/>
      <c r="G22" s="26" t="n"/>
      <c r="H22" s="27">
        <f>IF($A22="","",$E22*$F22)</f>
        <v/>
      </c>
      <c r="I22" s="27">
        <f>IF($A22="","",$E22*$G22)</f>
        <v/>
      </c>
      <c r="J22" s="27">
        <f>IF($A22="","",$I22-$H22)</f>
        <v/>
      </c>
      <c r="K22" s="28">
        <f>IF($A22="","",IFERROR($J22/$H22,0))</f>
        <v/>
      </c>
      <c r="L22" s="26" t="n"/>
      <c r="M22" s="28">
        <f>IF($A22="","",IFERROR($L22/$G22,0))</f>
        <v/>
      </c>
      <c r="N22" s="26" t="n"/>
      <c r="O22" s="29" t="n"/>
      <c r="P22" s="10">
        <f>IF($A22="","",IF($J22&gt;=0,"Positivo","Atenção"))</f>
        <v/>
      </c>
    </row>
    <row r="23">
      <c r="A23" s="4" t="n"/>
      <c r="B23" s="5" t="n"/>
      <c r="C23" s="5" t="n"/>
      <c r="D23" s="5" t="n"/>
      <c r="E23" s="4" t="n"/>
      <c r="F23" s="26" t="n"/>
      <c r="G23" s="26" t="n"/>
      <c r="H23" s="30">
        <f>IF($A23="","",$E23*$F23)</f>
        <v/>
      </c>
      <c r="I23" s="30">
        <f>IF($A23="","",$E23*$G23)</f>
        <v/>
      </c>
      <c r="J23" s="30">
        <f>IF($A23="","",$I23-$H23)</f>
        <v/>
      </c>
      <c r="K23" s="31">
        <f>IF($A23="","",IFERROR($J23/$H23,0))</f>
        <v/>
      </c>
      <c r="L23" s="26" t="n"/>
      <c r="M23" s="31">
        <f>IF($A23="","",IFERROR($L23/$G23,0))</f>
        <v/>
      </c>
      <c r="N23" s="26" t="n"/>
      <c r="O23" s="29" t="n"/>
      <c r="P23" s="13">
        <f>IF($A23="","",IF($J23&gt;=0,"Positivo","Atenção"))</f>
        <v/>
      </c>
    </row>
    <row r="24">
      <c r="A24" s="4" t="n"/>
      <c r="B24" s="5" t="n"/>
      <c r="C24" s="5" t="n"/>
      <c r="D24" s="5" t="n"/>
      <c r="E24" s="4" t="n"/>
      <c r="F24" s="26" t="n"/>
      <c r="G24" s="26" t="n"/>
      <c r="H24" s="27">
        <f>IF($A24="","",$E24*$F24)</f>
        <v/>
      </c>
      <c r="I24" s="27">
        <f>IF($A24="","",$E24*$G24)</f>
        <v/>
      </c>
      <c r="J24" s="27">
        <f>IF($A24="","",$I24-$H24)</f>
        <v/>
      </c>
      <c r="K24" s="28">
        <f>IF($A24="","",IFERROR($J24/$H24,0))</f>
        <v/>
      </c>
      <c r="L24" s="26" t="n"/>
      <c r="M24" s="28">
        <f>IF($A24="","",IFERROR($L24/$G24,0))</f>
        <v/>
      </c>
      <c r="N24" s="26" t="n"/>
      <c r="O24" s="29" t="n"/>
      <c r="P24" s="10">
        <f>IF($A24="","",IF($J24&gt;=0,"Positivo","Atenção"))</f>
        <v/>
      </c>
    </row>
    <row r="25">
      <c r="A25" s="4" t="n"/>
      <c r="B25" s="5" t="n"/>
      <c r="C25" s="5" t="n"/>
      <c r="D25" s="5" t="n"/>
      <c r="E25" s="4" t="n"/>
      <c r="F25" s="26" t="n"/>
      <c r="G25" s="26" t="n"/>
      <c r="H25" s="30">
        <f>IF($A25="","",$E25*$F25)</f>
        <v/>
      </c>
      <c r="I25" s="30">
        <f>IF($A25="","",$E25*$G25)</f>
        <v/>
      </c>
      <c r="J25" s="30">
        <f>IF($A25="","",$I25-$H25)</f>
        <v/>
      </c>
      <c r="K25" s="31">
        <f>IF($A25="","",IFERROR($J25/$H25,0))</f>
        <v/>
      </c>
      <c r="L25" s="26" t="n"/>
      <c r="M25" s="31">
        <f>IF($A25="","",IFERROR($L25/$G25,0))</f>
        <v/>
      </c>
      <c r="N25" s="26" t="n"/>
      <c r="O25" s="29" t="n"/>
      <c r="P25" s="13">
        <f>IF($A25="","",IF($J25&gt;=0,"Positivo","Atenção"))</f>
        <v/>
      </c>
    </row>
    <row r="26">
      <c r="A26" s="4" t="n"/>
      <c r="B26" s="5" t="n"/>
      <c r="C26" s="5" t="n"/>
      <c r="D26" s="5" t="n"/>
      <c r="E26" s="4" t="n"/>
      <c r="F26" s="26" t="n"/>
      <c r="G26" s="26" t="n"/>
      <c r="H26" s="27">
        <f>IF($A26="","",$E26*$F26)</f>
        <v/>
      </c>
      <c r="I26" s="27">
        <f>IF($A26="","",$E26*$G26)</f>
        <v/>
      </c>
      <c r="J26" s="27">
        <f>IF($A26="","",$I26-$H26)</f>
        <v/>
      </c>
      <c r="K26" s="28">
        <f>IF($A26="","",IFERROR($J26/$H26,0))</f>
        <v/>
      </c>
      <c r="L26" s="26" t="n"/>
      <c r="M26" s="28">
        <f>IF($A26="","",IFERROR($L26/$G26,0))</f>
        <v/>
      </c>
      <c r="N26" s="26" t="n"/>
      <c r="O26" s="29" t="n"/>
      <c r="P26" s="10">
        <f>IF($A26="","",IF($J26&gt;=0,"Positivo","Atenção"))</f>
        <v/>
      </c>
    </row>
    <row r="27">
      <c r="A27" s="4" t="n"/>
      <c r="B27" s="5" t="n"/>
      <c r="C27" s="5" t="n"/>
      <c r="D27" s="5" t="n"/>
      <c r="E27" s="4" t="n"/>
      <c r="F27" s="26" t="n"/>
      <c r="G27" s="26" t="n"/>
      <c r="H27" s="30">
        <f>IF($A27="","",$E27*$F27)</f>
        <v/>
      </c>
      <c r="I27" s="30">
        <f>IF($A27="","",$E27*$G27)</f>
        <v/>
      </c>
      <c r="J27" s="30">
        <f>IF($A27="","",$I27-$H27)</f>
        <v/>
      </c>
      <c r="K27" s="31">
        <f>IF($A27="","",IFERROR($J27/$H27,0))</f>
        <v/>
      </c>
      <c r="L27" s="26" t="n"/>
      <c r="M27" s="31">
        <f>IF($A27="","",IFERROR($L27/$G27,0))</f>
        <v/>
      </c>
      <c r="N27" s="26" t="n"/>
      <c r="O27" s="29" t="n"/>
      <c r="P27" s="13">
        <f>IF($A27="","",IF($J27&gt;=0,"Positivo","Atenção"))</f>
        <v/>
      </c>
    </row>
    <row r="28">
      <c r="A28" s="4" t="n"/>
      <c r="B28" s="5" t="n"/>
      <c r="C28" s="5" t="n"/>
      <c r="D28" s="5" t="n"/>
      <c r="E28" s="4" t="n"/>
      <c r="F28" s="26" t="n"/>
      <c r="G28" s="26" t="n"/>
      <c r="H28" s="27">
        <f>IF($A28="","",$E28*$F28)</f>
        <v/>
      </c>
      <c r="I28" s="27">
        <f>IF($A28="","",$E28*$G28)</f>
        <v/>
      </c>
      <c r="J28" s="27">
        <f>IF($A28="","",$I28-$H28)</f>
        <v/>
      </c>
      <c r="K28" s="28">
        <f>IF($A28="","",IFERROR($J28/$H28,0))</f>
        <v/>
      </c>
      <c r="L28" s="26" t="n"/>
      <c r="M28" s="28">
        <f>IF($A28="","",IFERROR($L28/$G28,0))</f>
        <v/>
      </c>
      <c r="N28" s="26" t="n"/>
      <c r="O28" s="29" t="n"/>
      <c r="P28" s="10">
        <f>IF($A28="","",IF($J28&gt;=0,"Positivo","Atenção"))</f>
        <v/>
      </c>
    </row>
    <row r="29">
      <c r="A29" s="4" t="n"/>
      <c r="B29" s="5" t="n"/>
      <c r="C29" s="5" t="n"/>
      <c r="D29" s="5" t="n"/>
      <c r="E29" s="4" t="n"/>
      <c r="F29" s="26" t="n"/>
      <c r="G29" s="26" t="n"/>
      <c r="H29" s="30">
        <f>IF($A29="","",$E29*$F29)</f>
        <v/>
      </c>
      <c r="I29" s="30">
        <f>IF($A29="","",$E29*$G29)</f>
        <v/>
      </c>
      <c r="J29" s="30">
        <f>IF($A29="","",$I29-$H29)</f>
        <v/>
      </c>
      <c r="K29" s="31">
        <f>IF($A29="","",IFERROR($J29/$H29,0))</f>
        <v/>
      </c>
      <c r="L29" s="26" t="n"/>
      <c r="M29" s="31">
        <f>IF($A29="","",IFERROR($L29/$G29,0))</f>
        <v/>
      </c>
      <c r="N29" s="26" t="n"/>
      <c r="O29" s="29" t="n"/>
      <c r="P29" s="13">
        <f>IF($A29="","",IF($J29&gt;=0,"Positivo","Atenção"))</f>
        <v/>
      </c>
    </row>
    <row r="30">
      <c r="A30" s="4" t="n"/>
      <c r="B30" s="5" t="n"/>
      <c r="C30" s="5" t="n"/>
      <c r="D30" s="5" t="n"/>
      <c r="E30" s="4" t="n"/>
      <c r="F30" s="26" t="n"/>
      <c r="G30" s="26" t="n"/>
      <c r="H30" s="27">
        <f>IF($A30="","",$E30*$F30)</f>
        <v/>
      </c>
      <c r="I30" s="27">
        <f>IF($A30="","",$E30*$G30)</f>
        <v/>
      </c>
      <c r="J30" s="27">
        <f>IF($A30="","",$I30-$H30)</f>
        <v/>
      </c>
      <c r="K30" s="28">
        <f>IF($A30="","",IFERROR($J30/$H30,0))</f>
        <v/>
      </c>
      <c r="L30" s="26" t="n"/>
      <c r="M30" s="28">
        <f>IF($A30="","",IFERROR($L30/$G30,0))</f>
        <v/>
      </c>
      <c r="N30" s="26" t="n"/>
      <c r="O30" s="29" t="n"/>
      <c r="P30" s="10">
        <f>IF($A30="","",IF($J30&gt;=0,"Positivo","Atenção"))</f>
        <v/>
      </c>
    </row>
    <row r="31">
      <c r="A31" s="4" t="n"/>
      <c r="B31" s="5" t="n"/>
      <c r="C31" s="5" t="n"/>
      <c r="D31" s="5" t="n"/>
      <c r="E31" s="4" t="n"/>
      <c r="F31" s="26" t="n"/>
      <c r="G31" s="26" t="n"/>
      <c r="H31" s="30">
        <f>IF($A31="","",$E31*$F31)</f>
        <v/>
      </c>
      <c r="I31" s="30">
        <f>IF($A31="","",$E31*$G31)</f>
        <v/>
      </c>
      <c r="J31" s="30">
        <f>IF($A31="","",$I31-$H31)</f>
        <v/>
      </c>
      <c r="K31" s="31">
        <f>IF($A31="","",IFERROR($J31/$H31,0))</f>
        <v/>
      </c>
      <c r="L31" s="26" t="n"/>
      <c r="M31" s="31">
        <f>IF($A31="","",IFERROR($L31/$G31,0))</f>
        <v/>
      </c>
      <c r="N31" s="26" t="n"/>
      <c r="O31" s="29" t="n"/>
      <c r="P31" s="13">
        <f>IF($A31="","",IF($J31&gt;=0,"Positivo","Atenção"))</f>
        <v/>
      </c>
    </row>
    <row r="32">
      <c r="A32" s="4" t="n"/>
      <c r="B32" s="5" t="n"/>
      <c r="C32" s="5" t="n"/>
      <c r="D32" s="5" t="n"/>
      <c r="E32" s="4" t="n"/>
      <c r="F32" s="26" t="n"/>
      <c r="G32" s="26" t="n"/>
      <c r="H32" s="27">
        <f>IF($A32="","",$E32*$F32)</f>
        <v/>
      </c>
      <c r="I32" s="27">
        <f>IF($A32="","",$E32*$G32)</f>
        <v/>
      </c>
      <c r="J32" s="27">
        <f>IF($A32="","",$I32-$H32)</f>
        <v/>
      </c>
      <c r="K32" s="28">
        <f>IF($A32="","",IFERROR($J32/$H32,0))</f>
        <v/>
      </c>
      <c r="L32" s="26" t="n"/>
      <c r="M32" s="28">
        <f>IF($A32="","",IFERROR($L32/$G32,0))</f>
        <v/>
      </c>
      <c r="N32" s="26" t="n"/>
      <c r="O32" s="29" t="n"/>
      <c r="P32" s="10">
        <f>IF($A32="","",IF($J32&gt;=0,"Positivo","Atenção"))</f>
        <v/>
      </c>
    </row>
    <row r="33">
      <c r="A33" s="4" t="n"/>
      <c r="B33" s="5" t="n"/>
      <c r="C33" s="5" t="n"/>
      <c r="D33" s="5" t="n"/>
      <c r="E33" s="4" t="n"/>
      <c r="F33" s="26" t="n"/>
      <c r="G33" s="26" t="n"/>
      <c r="H33" s="30">
        <f>IF($A33="","",$E33*$F33)</f>
        <v/>
      </c>
      <c r="I33" s="30">
        <f>IF($A33="","",$E33*$G33)</f>
        <v/>
      </c>
      <c r="J33" s="30">
        <f>IF($A33="","",$I33-$H33)</f>
        <v/>
      </c>
      <c r="K33" s="31">
        <f>IF($A33="","",IFERROR($J33/$H33,0))</f>
        <v/>
      </c>
      <c r="L33" s="26" t="n"/>
      <c r="M33" s="31">
        <f>IF($A33="","",IFERROR($L33/$G33,0))</f>
        <v/>
      </c>
      <c r="N33" s="26" t="n"/>
      <c r="O33" s="29" t="n"/>
      <c r="P33" s="13">
        <f>IF($A33="","",IF($J33&gt;=0,"Positivo","Atenção"))</f>
        <v/>
      </c>
    </row>
    <row r="34">
      <c r="A34" s="4" t="n"/>
      <c r="B34" s="5" t="n"/>
      <c r="C34" s="5" t="n"/>
      <c r="D34" s="5" t="n"/>
      <c r="E34" s="4" t="n"/>
      <c r="F34" s="26" t="n"/>
      <c r="G34" s="26" t="n"/>
      <c r="H34" s="27">
        <f>IF($A34="","",$E34*$F34)</f>
        <v/>
      </c>
      <c r="I34" s="27">
        <f>IF($A34="","",$E34*$G34)</f>
        <v/>
      </c>
      <c r="J34" s="27">
        <f>IF($A34="","",$I34-$H34)</f>
        <v/>
      </c>
      <c r="K34" s="28">
        <f>IF($A34="","",IFERROR($J34/$H34,0))</f>
        <v/>
      </c>
      <c r="L34" s="26" t="n"/>
      <c r="M34" s="28">
        <f>IF($A34="","",IFERROR($L34/$G34,0))</f>
        <v/>
      </c>
      <c r="N34" s="26" t="n"/>
      <c r="O34" s="29" t="n"/>
      <c r="P34" s="10">
        <f>IF($A34="","",IF($J34&gt;=0,"Positivo","Atenção"))</f>
        <v/>
      </c>
    </row>
    <row r="35">
      <c r="A35" s="4" t="n"/>
      <c r="B35" s="5" t="n"/>
      <c r="C35" s="5" t="n"/>
      <c r="D35" s="5" t="n"/>
      <c r="E35" s="4" t="n"/>
      <c r="F35" s="26" t="n"/>
      <c r="G35" s="26" t="n"/>
      <c r="H35" s="30">
        <f>IF($A35="","",$E35*$F35)</f>
        <v/>
      </c>
      <c r="I35" s="30">
        <f>IF($A35="","",$E35*$G35)</f>
        <v/>
      </c>
      <c r="J35" s="30">
        <f>IF($A35="","",$I35-$H35)</f>
        <v/>
      </c>
      <c r="K35" s="31">
        <f>IF($A35="","",IFERROR($J35/$H35,0))</f>
        <v/>
      </c>
      <c r="L35" s="26" t="n"/>
      <c r="M35" s="31">
        <f>IF($A35="","",IFERROR($L35/$G35,0))</f>
        <v/>
      </c>
      <c r="N35" s="26" t="n"/>
      <c r="O35" s="29" t="n"/>
      <c r="P35" s="13">
        <f>IF($A35="","",IF($J35&gt;=0,"Positivo","Atenção"))</f>
        <v/>
      </c>
    </row>
    <row r="36">
      <c r="A36" s="4" t="n"/>
      <c r="B36" s="5" t="n"/>
      <c r="C36" s="5" t="n"/>
      <c r="D36" s="5" t="n"/>
      <c r="E36" s="4" t="n"/>
      <c r="F36" s="26" t="n"/>
      <c r="G36" s="26" t="n"/>
      <c r="H36" s="27">
        <f>IF($A36="","",$E36*$F36)</f>
        <v/>
      </c>
      <c r="I36" s="27">
        <f>IF($A36="","",$E36*$G36)</f>
        <v/>
      </c>
      <c r="J36" s="27">
        <f>IF($A36="","",$I36-$H36)</f>
        <v/>
      </c>
      <c r="K36" s="28">
        <f>IF($A36="","",IFERROR($J36/$H36,0))</f>
        <v/>
      </c>
      <c r="L36" s="26" t="n"/>
      <c r="M36" s="28">
        <f>IF($A36="","",IFERROR($L36/$G36,0))</f>
        <v/>
      </c>
      <c r="N36" s="26" t="n"/>
      <c r="O36" s="29" t="n"/>
      <c r="P36" s="10">
        <f>IF($A36="","",IF($J36&gt;=0,"Positivo","Atenção"))</f>
        <v/>
      </c>
    </row>
    <row r="37">
      <c r="A37" s="4" t="n"/>
      <c r="B37" s="5" t="n"/>
      <c r="C37" s="5" t="n"/>
      <c r="D37" s="5" t="n"/>
      <c r="E37" s="4" t="n"/>
      <c r="F37" s="26" t="n"/>
      <c r="G37" s="26" t="n"/>
      <c r="H37" s="30">
        <f>IF($A37="","",$E37*$F37)</f>
        <v/>
      </c>
      <c r="I37" s="30">
        <f>IF($A37="","",$E37*$G37)</f>
        <v/>
      </c>
      <c r="J37" s="30">
        <f>IF($A37="","",$I37-$H37)</f>
        <v/>
      </c>
      <c r="K37" s="31">
        <f>IF($A37="","",IFERROR($J37/$H37,0))</f>
        <v/>
      </c>
      <c r="L37" s="26" t="n"/>
      <c r="M37" s="31">
        <f>IF($A37="","",IFERROR($L37/$G37,0))</f>
        <v/>
      </c>
      <c r="N37" s="26" t="n"/>
      <c r="O37" s="29" t="n"/>
      <c r="P37" s="13">
        <f>IF($A37="","",IF($J37&gt;=0,"Positivo","Atenção"))</f>
        <v/>
      </c>
    </row>
    <row r="38">
      <c r="A38" s="4" t="n"/>
      <c r="B38" s="5" t="n"/>
      <c r="C38" s="5" t="n"/>
      <c r="D38" s="5" t="n"/>
      <c r="E38" s="4" t="n"/>
      <c r="F38" s="26" t="n"/>
      <c r="G38" s="26" t="n"/>
      <c r="H38" s="27">
        <f>IF($A38="","",$E38*$F38)</f>
        <v/>
      </c>
      <c r="I38" s="27">
        <f>IF($A38="","",$E38*$G38)</f>
        <v/>
      </c>
      <c r="J38" s="27">
        <f>IF($A38="","",$I38-$H38)</f>
        <v/>
      </c>
      <c r="K38" s="28">
        <f>IF($A38="","",IFERROR($J38/$H38,0))</f>
        <v/>
      </c>
      <c r="L38" s="26" t="n"/>
      <c r="M38" s="28">
        <f>IF($A38="","",IFERROR($L38/$G38,0))</f>
        <v/>
      </c>
      <c r="N38" s="26" t="n"/>
      <c r="O38" s="29" t="n"/>
      <c r="P38" s="10">
        <f>IF($A38="","",IF($J38&gt;=0,"Positivo","Atenção"))</f>
        <v/>
      </c>
    </row>
    <row r="39">
      <c r="A39" s="4" t="n"/>
      <c r="B39" s="5" t="n"/>
      <c r="C39" s="5" t="n"/>
      <c r="D39" s="5" t="n"/>
      <c r="E39" s="4" t="n"/>
      <c r="F39" s="26" t="n"/>
      <c r="G39" s="26" t="n"/>
      <c r="H39" s="30">
        <f>IF($A39="","",$E39*$F39)</f>
        <v/>
      </c>
      <c r="I39" s="30">
        <f>IF($A39="","",$E39*$G39)</f>
        <v/>
      </c>
      <c r="J39" s="30">
        <f>IF($A39="","",$I39-$H39)</f>
        <v/>
      </c>
      <c r="K39" s="31">
        <f>IF($A39="","",IFERROR($J39/$H39,0))</f>
        <v/>
      </c>
      <c r="L39" s="26" t="n"/>
      <c r="M39" s="31">
        <f>IF($A39="","",IFERROR($L39/$G39,0))</f>
        <v/>
      </c>
      <c r="N39" s="26" t="n"/>
      <c r="O39" s="29" t="n"/>
      <c r="P39" s="13">
        <f>IF($A39="","",IF($J39&gt;=0,"Positivo","Atenção"))</f>
        <v/>
      </c>
    </row>
    <row r="40">
      <c r="A40" s="4" t="n"/>
      <c r="B40" s="5" t="n"/>
      <c r="C40" s="5" t="n"/>
      <c r="D40" s="5" t="n"/>
      <c r="E40" s="4" t="n"/>
      <c r="F40" s="26" t="n"/>
      <c r="G40" s="26" t="n"/>
      <c r="H40" s="27">
        <f>IF($A40="","",$E40*$F40)</f>
        <v/>
      </c>
      <c r="I40" s="27">
        <f>IF($A40="","",$E40*$G40)</f>
        <v/>
      </c>
      <c r="J40" s="27">
        <f>IF($A40="","",$I40-$H40)</f>
        <v/>
      </c>
      <c r="K40" s="28">
        <f>IF($A40="","",IFERROR($J40/$H40,0))</f>
        <v/>
      </c>
      <c r="L40" s="26" t="n"/>
      <c r="M40" s="28">
        <f>IF($A40="","",IFERROR($L40/$G40,0))</f>
        <v/>
      </c>
      <c r="N40" s="26" t="n"/>
      <c r="O40" s="29" t="n"/>
      <c r="P40" s="10">
        <f>IF($A40="","",IF($J40&gt;=0,"Positivo","Atenção"))</f>
        <v/>
      </c>
    </row>
    <row r="41">
      <c r="A41" s="4" t="n"/>
      <c r="B41" s="5" t="n"/>
      <c r="C41" s="5" t="n"/>
      <c r="D41" s="5" t="n"/>
      <c r="E41" s="4" t="n"/>
      <c r="F41" s="26" t="n"/>
      <c r="G41" s="26" t="n"/>
      <c r="H41" s="30">
        <f>IF($A41="","",$E41*$F41)</f>
        <v/>
      </c>
      <c r="I41" s="30">
        <f>IF($A41="","",$E41*$G41)</f>
        <v/>
      </c>
      <c r="J41" s="30">
        <f>IF($A41="","",$I41-$H41)</f>
        <v/>
      </c>
      <c r="K41" s="31">
        <f>IF($A41="","",IFERROR($J41/$H41,0))</f>
        <v/>
      </c>
      <c r="L41" s="26" t="n"/>
      <c r="M41" s="31">
        <f>IF($A41="","",IFERROR($L41/$G41,0))</f>
        <v/>
      </c>
      <c r="N41" s="26" t="n"/>
      <c r="O41" s="29" t="n"/>
      <c r="P41" s="13">
        <f>IF($A41="","",IF($J41&gt;=0,"Positivo","Atenção"))</f>
        <v/>
      </c>
    </row>
    <row r="42">
      <c r="A42" s="4" t="n"/>
      <c r="B42" s="5" t="n"/>
      <c r="C42" s="5" t="n"/>
      <c r="D42" s="5" t="n"/>
      <c r="E42" s="4" t="n"/>
      <c r="F42" s="26" t="n"/>
      <c r="G42" s="26" t="n"/>
      <c r="H42" s="27">
        <f>IF($A42="","",$E42*$F42)</f>
        <v/>
      </c>
      <c r="I42" s="27">
        <f>IF($A42="","",$E42*$G42)</f>
        <v/>
      </c>
      <c r="J42" s="27">
        <f>IF($A42="","",$I42-$H42)</f>
        <v/>
      </c>
      <c r="K42" s="28">
        <f>IF($A42="","",IFERROR($J42/$H42,0))</f>
        <v/>
      </c>
      <c r="L42" s="26" t="n"/>
      <c r="M42" s="28">
        <f>IF($A42="","",IFERROR($L42/$G42,0))</f>
        <v/>
      </c>
      <c r="N42" s="26" t="n"/>
      <c r="O42" s="29" t="n"/>
      <c r="P42" s="10">
        <f>IF($A42="","",IF($J42&gt;=0,"Positivo","Atenção"))</f>
        <v/>
      </c>
    </row>
    <row r="43">
      <c r="A43" s="4" t="n"/>
      <c r="B43" s="5" t="n"/>
      <c r="C43" s="5" t="n"/>
      <c r="D43" s="5" t="n"/>
      <c r="E43" s="4" t="n"/>
      <c r="F43" s="26" t="n"/>
      <c r="G43" s="26" t="n"/>
      <c r="H43" s="30">
        <f>IF($A43="","",$E43*$F43)</f>
        <v/>
      </c>
      <c r="I43" s="30">
        <f>IF($A43="","",$E43*$G43)</f>
        <v/>
      </c>
      <c r="J43" s="30">
        <f>IF($A43="","",$I43-$H43)</f>
        <v/>
      </c>
      <c r="K43" s="31">
        <f>IF($A43="","",IFERROR($J43/$H43,0))</f>
        <v/>
      </c>
      <c r="L43" s="26" t="n"/>
      <c r="M43" s="31">
        <f>IF($A43="","",IFERROR($L43/$G43,0))</f>
        <v/>
      </c>
      <c r="N43" s="26" t="n"/>
      <c r="O43" s="29" t="n"/>
      <c r="P43" s="13">
        <f>IF($A43="","",IF($J43&gt;=0,"Positivo","Atenção"))</f>
        <v/>
      </c>
    </row>
    <row r="44">
      <c r="A44" s="4" t="n"/>
      <c r="B44" s="5" t="n"/>
      <c r="C44" s="5" t="n"/>
      <c r="D44" s="5" t="n"/>
      <c r="E44" s="4" t="n"/>
      <c r="F44" s="26" t="n"/>
      <c r="G44" s="26" t="n"/>
      <c r="H44" s="27">
        <f>IF($A44="","",$E44*$F44)</f>
        <v/>
      </c>
      <c r="I44" s="27">
        <f>IF($A44="","",$E44*$G44)</f>
        <v/>
      </c>
      <c r="J44" s="27">
        <f>IF($A44="","",$I44-$H44)</f>
        <v/>
      </c>
      <c r="K44" s="28">
        <f>IF($A44="","",IFERROR($J44/$H44,0))</f>
        <v/>
      </c>
      <c r="L44" s="26" t="n"/>
      <c r="M44" s="28">
        <f>IF($A44="","",IFERROR($L44/$G44,0))</f>
        <v/>
      </c>
      <c r="N44" s="26" t="n"/>
      <c r="O44" s="29" t="n"/>
      <c r="P44" s="10">
        <f>IF($A44="","",IF($J44&gt;=0,"Positivo","Atenção"))</f>
        <v/>
      </c>
    </row>
    <row r="45">
      <c r="A45" s="4" t="n"/>
      <c r="B45" s="5" t="n"/>
      <c r="C45" s="5" t="n"/>
      <c r="D45" s="5" t="n"/>
      <c r="E45" s="4" t="n"/>
      <c r="F45" s="26" t="n"/>
      <c r="G45" s="26" t="n"/>
      <c r="H45" s="30">
        <f>IF($A45="","",$E45*$F45)</f>
        <v/>
      </c>
      <c r="I45" s="30">
        <f>IF($A45="","",$E45*$G45)</f>
        <v/>
      </c>
      <c r="J45" s="30">
        <f>IF($A45="","",$I45-$H45)</f>
        <v/>
      </c>
      <c r="K45" s="31">
        <f>IF($A45="","",IFERROR($J45/$H45,0))</f>
        <v/>
      </c>
      <c r="L45" s="26" t="n"/>
      <c r="M45" s="31">
        <f>IF($A45="","",IFERROR($L45/$G45,0))</f>
        <v/>
      </c>
      <c r="N45" s="26" t="n"/>
      <c r="O45" s="29" t="n"/>
      <c r="P45" s="13">
        <f>IF($A45="","",IF($J45&gt;=0,"Positivo","Atenção"))</f>
        <v/>
      </c>
    </row>
    <row r="46">
      <c r="A46" s="4" t="n"/>
      <c r="B46" s="5" t="n"/>
      <c r="C46" s="5" t="n"/>
      <c r="D46" s="5" t="n"/>
      <c r="E46" s="4" t="n"/>
      <c r="F46" s="26" t="n"/>
      <c r="G46" s="26" t="n"/>
      <c r="H46" s="27">
        <f>IF($A46="","",$E46*$F46)</f>
        <v/>
      </c>
      <c r="I46" s="27">
        <f>IF($A46="","",$E46*$G46)</f>
        <v/>
      </c>
      <c r="J46" s="27">
        <f>IF($A46="","",$I46-$H46)</f>
        <v/>
      </c>
      <c r="K46" s="28">
        <f>IF($A46="","",IFERROR($J46/$H46,0))</f>
        <v/>
      </c>
      <c r="L46" s="26" t="n"/>
      <c r="M46" s="28">
        <f>IF($A46="","",IFERROR($L46/$G46,0))</f>
        <v/>
      </c>
      <c r="N46" s="26" t="n"/>
      <c r="O46" s="29" t="n"/>
      <c r="P46" s="10">
        <f>IF($A46="","",IF($J46&gt;=0,"Positivo","Atenção"))</f>
        <v/>
      </c>
    </row>
    <row r="47">
      <c r="A47" s="4" t="n"/>
      <c r="B47" s="5" t="n"/>
      <c r="C47" s="5" t="n"/>
      <c r="D47" s="5" t="n"/>
      <c r="E47" s="4" t="n"/>
      <c r="F47" s="26" t="n"/>
      <c r="G47" s="26" t="n"/>
      <c r="H47" s="30">
        <f>IF($A47="","",$E47*$F47)</f>
        <v/>
      </c>
      <c r="I47" s="30">
        <f>IF($A47="","",$E47*$G47)</f>
        <v/>
      </c>
      <c r="J47" s="30">
        <f>IF($A47="","",$I47-$H47)</f>
        <v/>
      </c>
      <c r="K47" s="31">
        <f>IF($A47="","",IFERROR($J47/$H47,0))</f>
        <v/>
      </c>
      <c r="L47" s="26" t="n"/>
      <c r="M47" s="31">
        <f>IF($A47="","",IFERROR($L47/$G47,0))</f>
        <v/>
      </c>
      <c r="N47" s="26" t="n"/>
      <c r="O47" s="29" t="n"/>
      <c r="P47" s="13">
        <f>IF($A47="","",IF($J47&gt;=0,"Positivo","Atenção"))</f>
        <v/>
      </c>
    </row>
    <row r="48">
      <c r="A48" s="4" t="n"/>
      <c r="B48" s="5" t="n"/>
      <c r="C48" s="5" t="n"/>
      <c r="D48" s="5" t="n"/>
      <c r="E48" s="4" t="n"/>
      <c r="F48" s="26" t="n"/>
      <c r="G48" s="26" t="n"/>
      <c r="H48" s="27">
        <f>IF($A48="","",$E48*$F48)</f>
        <v/>
      </c>
      <c r="I48" s="27">
        <f>IF($A48="","",$E48*$G48)</f>
        <v/>
      </c>
      <c r="J48" s="27">
        <f>IF($A48="","",$I48-$H48)</f>
        <v/>
      </c>
      <c r="K48" s="28">
        <f>IF($A48="","",IFERROR($J48/$H48,0))</f>
        <v/>
      </c>
      <c r="L48" s="26" t="n"/>
      <c r="M48" s="28">
        <f>IF($A48="","",IFERROR($L48/$G48,0))</f>
        <v/>
      </c>
      <c r="N48" s="26" t="n"/>
      <c r="O48" s="29" t="n"/>
      <c r="P48" s="10">
        <f>IF($A48="","",IF($J48&gt;=0,"Positivo","Atenção"))</f>
        <v/>
      </c>
    </row>
    <row r="49">
      <c r="A49" s="4" t="n"/>
      <c r="B49" s="5" t="n"/>
      <c r="C49" s="5" t="n"/>
      <c r="D49" s="5" t="n"/>
      <c r="E49" s="4" t="n"/>
      <c r="F49" s="26" t="n"/>
      <c r="G49" s="26" t="n"/>
      <c r="H49" s="30">
        <f>IF($A49="","",$E49*$F49)</f>
        <v/>
      </c>
      <c r="I49" s="30">
        <f>IF($A49="","",$E49*$G49)</f>
        <v/>
      </c>
      <c r="J49" s="30">
        <f>IF($A49="","",$I49-$H49)</f>
        <v/>
      </c>
      <c r="K49" s="31">
        <f>IF($A49="","",IFERROR($J49/$H49,0))</f>
        <v/>
      </c>
      <c r="L49" s="26" t="n"/>
      <c r="M49" s="31">
        <f>IF($A49="","",IFERROR($L49/$G49,0))</f>
        <v/>
      </c>
      <c r="N49" s="26" t="n"/>
      <c r="O49" s="29" t="n"/>
      <c r="P49" s="13">
        <f>IF($A49="","",IF($J49&gt;=0,"Positivo","Atenção"))</f>
        <v/>
      </c>
    </row>
    <row r="50">
      <c r="A50" s="4" t="n"/>
      <c r="B50" s="5" t="n"/>
      <c r="C50" s="5" t="n"/>
      <c r="D50" s="5" t="n"/>
      <c r="E50" s="4" t="n"/>
      <c r="F50" s="26" t="n"/>
      <c r="G50" s="26" t="n"/>
      <c r="H50" s="27">
        <f>IF($A50="","",$E50*$F50)</f>
        <v/>
      </c>
      <c r="I50" s="27">
        <f>IF($A50="","",$E50*$G50)</f>
        <v/>
      </c>
      <c r="J50" s="27">
        <f>IF($A50="","",$I50-$H50)</f>
        <v/>
      </c>
      <c r="K50" s="28">
        <f>IF($A50="","",IFERROR($J50/$H50,0))</f>
        <v/>
      </c>
      <c r="L50" s="26" t="n"/>
      <c r="M50" s="28">
        <f>IF($A50="","",IFERROR($L50/$G50,0))</f>
        <v/>
      </c>
      <c r="N50" s="26" t="n"/>
      <c r="O50" s="29" t="n"/>
      <c r="P50" s="10">
        <f>IF($A50="","",IF($J50&gt;=0,"Positivo","Atenção"))</f>
        <v/>
      </c>
    </row>
    <row r="51">
      <c r="A51" s="4" t="n"/>
      <c r="B51" s="5" t="n"/>
      <c r="C51" s="5" t="n"/>
      <c r="D51" s="5" t="n"/>
      <c r="E51" s="4" t="n"/>
      <c r="F51" s="26" t="n"/>
      <c r="G51" s="26" t="n"/>
      <c r="H51" s="30">
        <f>IF($A51="","",$E51*$F51)</f>
        <v/>
      </c>
      <c r="I51" s="30">
        <f>IF($A51="","",$E51*$G51)</f>
        <v/>
      </c>
      <c r="J51" s="30">
        <f>IF($A51="","",$I51-$H51)</f>
        <v/>
      </c>
      <c r="K51" s="31">
        <f>IF($A51="","",IFERROR($J51/$H51,0))</f>
        <v/>
      </c>
      <c r="L51" s="26" t="n"/>
      <c r="M51" s="31">
        <f>IF($A51="","",IFERROR($L51/$G51,0))</f>
        <v/>
      </c>
      <c r="N51" s="26" t="n"/>
      <c r="O51" s="29" t="n"/>
      <c r="P51" s="13">
        <f>IF($A51="","",IF($J51&gt;=0,"Positivo","Atenção"))</f>
        <v/>
      </c>
    </row>
    <row r="52">
      <c r="A52" s="4" t="n"/>
      <c r="B52" s="5" t="n"/>
      <c r="C52" s="5" t="n"/>
      <c r="D52" s="5" t="n"/>
      <c r="E52" s="4" t="n"/>
      <c r="F52" s="26" t="n"/>
      <c r="G52" s="26" t="n"/>
      <c r="H52" s="27">
        <f>IF($A52="","",$E52*$F52)</f>
        <v/>
      </c>
      <c r="I52" s="27">
        <f>IF($A52="","",$E52*$G52)</f>
        <v/>
      </c>
      <c r="J52" s="27">
        <f>IF($A52="","",$I52-$H52)</f>
        <v/>
      </c>
      <c r="K52" s="28">
        <f>IF($A52="","",IFERROR($J52/$H52,0))</f>
        <v/>
      </c>
      <c r="L52" s="26" t="n"/>
      <c r="M52" s="28">
        <f>IF($A52="","",IFERROR($L52/$G52,0))</f>
        <v/>
      </c>
      <c r="N52" s="26" t="n"/>
      <c r="O52" s="29" t="n"/>
      <c r="P52" s="10">
        <f>IF($A52="","",IF($J52&gt;=0,"Positivo","Atenção"))</f>
        <v/>
      </c>
    </row>
    <row r="53">
      <c r="A53" s="4" t="n"/>
      <c r="B53" s="5" t="n"/>
      <c r="C53" s="5" t="n"/>
      <c r="D53" s="5" t="n"/>
      <c r="E53" s="4" t="n"/>
      <c r="F53" s="26" t="n"/>
      <c r="G53" s="26" t="n"/>
      <c r="H53" s="30">
        <f>IF($A53="","",$E53*$F53)</f>
        <v/>
      </c>
      <c r="I53" s="30">
        <f>IF($A53="","",$E53*$G53)</f>
        <v/>
      </c>
      <c r="J53" s="30">
        <f>IF($A53="","",$I53-$H53)</f>
        <v/>
      </c>
      <c r="K53" s="31">
        <f>IF($A53="","",IFERROR($J53/$H53,0))</f>
        <v/>
      </c>
      <c r="L53" s="26" t="n"/>
      <c r="M53" s="31">
        <f>IF($A53="","",IFERROR($L53/$G53,0))</f>
        <v/>
      </c>
      <c r="N53" s="26" t="n"/>
      <c r="O53" s="29" t="n"/>
      <c r="P53" s="13">
        <f>IF($A53="","",IF($J53&gt;=0,"Positivo","Atenção"))</f>
        <v/>
      </c>
    </row>
    <row r="54">
      <c r="A54" s="4" t="n"/>
      <c r="B54" s="5" t="n"/>
      <c r="C54" s="5" t="n"/>
      <c r="D54" s="5" t="n"/>
      <c r="E54" s="4" t="n"/>
      <c r="F54" s="26" t="n"/>
      <c r="G54" s="26" t="n"/>
      <c r="H54" s="27">
        <f>IF($A54="","",$E54*$F54)</f>
        <v/>
      </c>
      <c r="I54" s="27">
        <f>IF($A54="","",$E54*$G54)</f>
        <v/>
      </c>
      <c r="J54" s="27">
        <f>IF($A54="","",$I54-$H54)</f>
        <v/>
      </c>
      <c r="K54" s="28">
        <f>IF($A54="","",IFERROR($J54/$H54,0))</f>
        <v/>
      </c>
      <c r="L54" s="26" t="n"/>
      <c r="M54" s="28">
        <f>IF($A54="","",IFERROR($L54/$G54,0))</f>
        <v/>
      </c>
      <c r="N54" s="26" t="n"/>
      <c r="O54" s="29" t="n"/>
      <c r="P54" s="10">
        <f>IF($A54="","",IF($J54&gt;=0,"Positivo","Atenção"))</f>
        <v/>
      </c>
    </row>
    <row r="55">
      <c r="A55" s="4" t="n"/>
      <c r="B55" s="5" t="n"/>
      <c r="C55" s="5" t="n"/>
      <c r="D55" s="5" t="n"/>
      <c r="E55" s="4" t="n"/>
      <c r="F55" s="26" t="n"/>
      <c r="G55" s="26" t="n"/>
      <c r="H55" s="30">
        <f>IF($A55="","",$E55*$F55)</f>
        <v/>
      </c>
      <c r="I55" s="30">
        <f>IF($A55="","",$E55*$G55)</f>
        <v/>
      </c>
      <c r="J55" s="30">
        <f>IF($A55="","",$I55-$H55)</f>
        <v/>
      </c>
      <c r="K55" s="31">
        <f>IF($A55="","",IFERROR($J55/$H55,0))</f>
        <v/>
      </c>
      <c r="L55" s="26" t="n"/>
      <c r="M55" s="31">
        <f>IF($A55="","",IFERROR($L55/$G55,0))</f>
        <v/>
      </c>
      <c r="N55" s="26" t="n"/>
      <c r="O55" s="29" t="n"/>
      <c r="P55" s="13">
        <f>IF($A55="","",IF($J55&gt;=0,"Positivo","Atenção"))</f>
        <v/>
      </c>
    </row>
    <row r="56">
      <c r="A56" s="4" t="n"/>
      <c r="B56" s="5" t="n"/>
      <c r="C56" s="5" t="n"/>
      <c r="D56" s="5" t="n"/>
      <c r="E56" s="4" t="n"/>
      <c r="F56" s="26" t="n"/>
      <c r="G56" s="26" t="n"/>
      <c r="H56" s="27">
        <f>IF($A56="","",$E56*$F56)</f>
        <v/>
      </c>
      <c r="I56" s="27">
        <f>IF($A56="","",$E56*$G56)</f>
        <v/>
      </c>
      <c r="J56" s="27">
        <f>IF($A56="","",$I56-$H56)</f>
        <v/>
      </c>
      <c r="K56" s="28">
        <f>IF($A56="","",IFERROR($J56/$H56,0))</f>
        <v/>
      </c>
      <c r="L56" s="26" t="n"/>
      <c r="M56" s="28">
        <f>IF($A56="","",IFERROR($L56/$G56,0))</f>
        <v/>
      </c>
      <c r="N56" s="26" t="n"/>
      <c r="O56" s="29" t="n"/>
      <c r="P56" s="10">
        <f>IF($A56="","",IF($J56&gt;=0,"Positivo","Atenção"))</f>
        <v/>
      </c>
    </row>
    <row r="57">
      <c r="A57" s="4" t="n"/>
      <c r="B57" s="5" t="n"/>
      <c r="C57" s="5" t="n"/>
      <c r="D57" s="5" t="n"/>
      <c r="E57" s="4" t="n"/>
      <c r="F57" s="26" t="n"/>
      <c r="G57" s="26" t="n"/>
      <c r="H57" s="30">
        <f>IF($A57="","",$E57*$F57)</f>
        <v/>
      </c>
      <c r="I57" s="30">
        <f>IF($A57="","",$E57*$G57)</f>
        <v/>
      </c>
      <c r="J57" s="30">
        <f>IF($A57="","",$I57-$H57)</f>
        <v/>
      </c>
      <c r="K57" s="31">
        <f>IF($A57="","",IFERROR($J57/$H57,0))</f>
        <v/>
      </c>
      <c r="L57" s="26" t="n"/>
      <c r="M57" s="31">
        <f>IF($A57="","",IFERROR($L57/$G57,0))</f>
        <v/>
      </c>
      <c r="N57" s="26" t="n"/>
      <c r="O57" s="29" t="n"/>
      <c r="P57" s="13">
        <f>IF($A57="","",IF($J57&gt;=0,"Positivo","Atenção"))</f>
        <v/>
      </c>
    </row>
    <row r="58">
      <c r="A58" s="4" t="n"/>
      <c r="B58" s="5" t="n"/>
      <c r="C58" s="5" t="n"/>
      <c r="D58" s="5" t="n"/>
      <c r="E58" s="4" t="n"/>
      <c r="F58" s="26" t="n"/>
      <c r="G58" s="26" t="n"/>
      <c r="H58" s="27">
        <f>IF($A58="","",$E58*$F58)</f>
        <v/>
      </c>
      <c r="I58" s="27">
        <f>IF($A58="","",$E58*$G58)</f>
        <v/>
      </c>
      <c r="J58" s="27">
        <f>IF($A58="","",$I58-$H58)</f>
        <v/>
      </c>
      <c r="K58" s="28">
        <f>IF($A58="","",IFERROR($J58/$H58,0))</f>
        <v/>
      </c>
      <c r="L58" s="26" t="n"/>
      <c r="M58" s="28">
        <f>IF($A58="","",IFERROR($L58/$G58,0))</f>
        <v/>
      </c>
      <c r="N58" s="26" t="n"/>
      <c r="O58" s="29" t="n"/>
      <c r="P58" s="10">
        <f>IF($A58="","",IF($J58&gt;=0,"Positivo","Atenção"))</f>
        <v/>
      </c>
    </row>
    <row r="59">
      <c r="A59" s="4" t="n"/>
      <c r="B59" s="5" t="n"/>
      <c r="C59" s="5" t="n"/>
      <c r="D59" s="5" t="n"/>
      <c r="E59" s="4" t="n"/>
      <c r="F59" s="26" t="n"/>
      <c r="G59" s="26" t="n"/>
      <c r="H59" s="30">
        <f>IF($A59="","",$E59*$F59)</f>
        <v/>
      </c>
      <c r="I59" s="30">
        <f>IF($A59="","",$E59*$G59)</f>
        <v/>
      </c>
      <c r="J59" s="30">
        <f>IF($A59="","",$I59-$H59)</f>
        <v/>
      </c>
      <c r="K59" s="31">
        <f>IF($A59="","",IFERROR($J59/$H59,0))</f>
        <v/>
      </c>
      <c r="L59" s="26" t="n"/>
      <c r="M59" s="31">
        <f>IF($A59="","",IFERROR($L59/$G59,0))</f>
        <v/>
      </c>
      <c r="N59" s="26" t="n"/>
      <c r="O59" s="29" t="n"/>
      <c r="P59" s="13">
        <f>IF($A59="","",IF($J59&gt;=0,"Positivo","Atenção"))</f>
        <v/>
      </c>
    </row>
    <row r="60">
      <c r="A60" s="4" t="n"/>
      <c r="B60" s="5" t="n"/>
      <c r="C60" s="5" t="n"/>
      <c r="D60" s="5" t="n"/>
      <c r="E60" s="4" t="n"/>
      <c r="F60" s="26" t="n"/>
      <c r="G60" s="26" t="n"/>
      <c r="H60" s="27">
        <f>IF($A60="","",$E60*$F60)</f>
        <v/>
      </c>
      <c r="I60" s="27">
        <f>IF($A60="","",$E60*$G60)</f>
        <v/>
      </c>
      <c r="J60" s="27">
        <f>IF($A60="","",$I60-$H60)</f>
        <v/>
      </c>
      <c r="K60" s="28">
        <f>IF($A60="","",IFERROR($J60/$H60,0))</f>
        <v/>
      </c>
      <c r="L60" s="26" t="n"/>
      <c r="M60" s="28">
        <f>IF($A60="","",IFERROR($L60/$G60,0))</f>
        <v/>
      </c>
      <c r="N60" s="26" t="n"/>
      <c r="O60" s="29" t="n"/>
      <c r="P60" s="10">
        <f>IF($A60="","",IF($J60&gt;=0,"Positivo","Atenção"))</f>
        <v/>
      </c>
    </row>
    <row r="61">
      <c r="A61" s="4" t="n"/>
      <c r="B61" s="5" t="n"/>
      <c r="C61" s="5" t="n"/>
      <c r="D61" s="5" t="n"/>
      <c r="E61" s="4" t="n"/>
      <c r="F61" s="26" t="n"/>
      <c r="G61" s="26" t="n"/>
      <c r="H61" s="30">
        <f>IF($A61="","",$E61*$F61)</f>
        <v/>
      </c>
      <c r="I61" s="30">
        <f>IF($A61="","",$E61*$G61)</f>
        <v/>
      </c>
      <c r="J61" s="30">
        <f>IF($A61="","",$I61-$H61)</f>
        <v/>
      </c>
      <c r="K61" s="31">
        <f>IF($A61="","",IFERROR($J61/$H61,0))</f>
        <v/>
      </c>
      <c r="L61" s="26" t="n"/>
      <c r="M61" s="31">
        <f>IF($A61="","",IFERROR($L61/$G61,0))</f>
        <v/>
      </c>
      <c r="N61" s="26" t="n"/>
      <c r="O61" s="29" t="n"/>
      <c r="P61" s="13">
        <f>IF($A61="","",IF($J61&gt;=0,"Positivo","Atenção"))</f>
        <v/>
      </c>
    </row>
    <row r="62">
      <c r="A62" s="4" t="n"/>
      <c r="B62" s="5" t="n"/>
      <c r="C62" s="5" t="n"/>
      <c r="D62" s="5" t="n"/>
      <c r="E62" s="4" t="n"/>
      <c r="F62" s="26" t="n"/>
      <c r="G62" s="26" t="n"/>
      <c r="H62" s="27">
        <f>IF($A62="","",$E62*$F62)</f>
        <v/>
      </c>
      <c r="I62" s="27">
        <f>IF($A62="","",$E62*$G62)</f>
        <v/>
      </c>
      <c r="J62" s="27">
        <f>IF($A62="","",$I62-$H62)</f>
        <v/>
      </c>
      <c r="K62" s="28">
        <f>IF($A62="","",IFERROR($J62/$H62,0))</f>
        <v/>
      </c>
      <c r="L62" s="26" t="n"/>
      <c r="M62" s="28">
        <f>IF($A62="","",IFERROR($L62/$G62,0))</f>
        <v/>
      </c>
      <c r="N62" s="26" t="n"/>
      <c r="O62" s="29" t="n"/>
      <c r="P62" s="10">
        <f>IF($A62="","",IF($J62&gt;=0,"Positivo","Atenção"))</f>
        <v/>
      </c>
    </row>
    <row r="63">
      <c r="A63" s="4" t="n"/>
      <c r="B63" s="5" t="n"/>
      <c r="C63" s="5" t="n"/>
      <c r="D63" s="5" t="n"/>
      <c r="E63" s="4" t="n"/>
      <c r="F63" s="26" t="n"/>
      <c r="G63" s="26" t="n"/>
      <c r="H63" s="30">
        <f>IF($A63="","",$E63*$F63)</f>
        <v/>
      </c>
      <c r="I63" s="30">
        <f>IF($A63="","",$E63*$G63)</f>
        <v/>
      </c>
      <c r="J63" s="30">
        <f>IF($A63="","",$I63-$H63)</f>
        <v/>
      </c>
      <c r="K63" s="31">
        <f>IF($A63="","",IFERROR($J63/$H63,0))</f>
        <v/>
      </c>
      <c r="L63" s="26" t="n"/>
      <c r="M63" s="31">
        <f>IF($A63="","",IFERROR($L63/$G63,0))</f>
        <v/>
      </c>
      <c r="N63" s="26" t="n"/>
      <c r="O63" s="29" t="n"/>
      <c r="P63" s="13">
        <f>IF($A63="","",IF($J63&gt;=0,"Positivo","Atenção"))</f>
        <v/>
      </c>
    </row>
    <row r="64">
      <c r="A64" s="4" t="n"/>
      <c r="B64" s="5" t="n"/>
      <c r="C64" s="5" t="n"/>
      <c r="D64" s="5" t="n"/>
      <c r="E64" s="4" t="n"/>
      <c r="F64" s="26" t="n"/>
      <c r="G64" s="26" t="n"/>
      <c r="H64" s="27">
        <f>IF($A64="","",$E64*$F64)</f>
        <v/>
      </c>
      <c r="I64" s="27">
        <f>IF($A64="","",$E64*$G64)</f>
        <v/>
      </c>
      <c r="J64" s="27">
        <f>IF($A64="","",$I64-$H64)</f>
        <v/>
      </c>
      <c r="K64" s="28">
        <f>IF($A64="","",IFERROR($J64/$H64,0))</f>
        <v/>
      </c>
      <c r="L64" s="26" t="n"/>
      <c r="M64" s="28">
        <f>IF($A64="","",IFERROR($L64/$G64,0))</f>
        <v/>
      </c>
      <c r="N64" s="26" t="n"/>
      <c r="O64" s="29" t="n"/>
      <c r="P64" s="10">
        <f>IF($A64="","",IF($J64&gt;=0,"Positivo","Atenção"))</f>
        <v/>
      </c>
    </row>
    <row r="65">
      <c r="A65" s="4" t="n"/>
      <c r="B65" s="5" t="n"/>
      <c r="C65" s="5" t="n"/>
      <c r="D65" s="5" t="n"/>
      <c r="E65" s="4" t="n"/>
      <c r="F65" s="26" t="n"/>
      <c r="G65" s="26" t="n"/>
      <c r="H65" s="30">
        <f>IF($A65="","",$E65*$F65)</f>
        <v/>
      </c>
      <c r="I65" s="30">
        <f>IF($A65="","",$E65*$G65)</f>
        <v/>
      </c>
      <c r="J65" s="30">
        <f>IF($A65="","",$I65-$H65)</f>
        <v/>
      </c>
      <c r="K65" s="31">
        <f>IF($A65="","",IFERROR($J65/$H65,0))</f>
        <v/>
      </c>
      <c r="L65" s="26" t="n"/>
      <c r="M65" s="31">
        <f>IF($A65="","",IFERROR($L65/$G65,0))</f>
        <v/>
      </c>
      <c r="N65" s="26" t="n"/>
      <c r="O65" s="29" t="n"/>
      <c r="P65" s="13">
        <f>IF($A65="","",IF($J65&gt;=0,"Positivo","Atenção"))</f>
        <v/>
      </c>
    </row>
    <row r="66">
      <c r="A66" s="4" t="n"/>
      <c r="B66" s="5" t="n"/>
      <c r="C66" s="5" t="n"/>
      <c r="D66" s="5" t="n"/>
      <c r="E66" s="4" t="n"/>
      <c r="F66" s="26" t="n"/>
      <c r="G66" s="26" t="n"/>
      <c r="H66" s="27">
        <f>IF($A66="","",$E66*$F66)</f>
        <v/>
      </c>
      <c r="I66" s="27">
        <f>IF($A66="","",$E66*$G66)</f>
        <v/>
      </c>
      <c r="J66" s="27">
        <f>IF($A66="","",$I66-$H66)</f>
        <v/>
      </c>
      <c r="K66" s="28">
        <f>IF($A66="","",IFERROR($J66/$H66,0))</f>
        <v/>
      </c>
      <c r="L66" s="26" t="n"/>
      <c r="M66" s="28">
        <f>IF($A66="","",IFERROR($L66/$G66,0))</f>
        <v/>
      </c>
      <c r="N66" s="26" t="n"/>
      <c r="O66" s="29" t="n"/>
      <c r="P66" s="10">
        <f>IF($A66="","",IF($J66&gt;=0,"Positivo","Atenção"))</f>
        <v/>
      </c>
    </row>
    <row r="67">
      <c r="A67" s="4" t="n"/>
      <c r="B67" s="5" t="n"/>
      <c r="C67" s="5" t="n"/>
      <c r="D67" s="5" t="n"/>
      <c r="E67" s="4" t="n"/>
      <c r="F67" s="26" t="n"/>
      <c r="G67" s="26" t="n"/>
      <c r="H67" s="30">
        <f>IF($A67="","",$E67*$F67)</f>
        <v/>
      </c>
      <c r="I67" s="30">
        <f>IF($A67="","",$E67*$G67)</f>
        <v/>
      </c>
      <c r="J67" s="30">
        <f>IF($A67="","",$I67-$H67)</f>
        <v/>
      </c>
      <c r="K67" s="31">
        <f>IF($A67="","",IFERROR($J67/$H67,0))</f>
        <v/>
      </c>
      <c r="L67" s="26" t="n"/>
      <c r="M67" s="31">
        <f>IF($A67="","",IFERROR($L67/$G67,0))</f>
        <v/>
      </c>
      <c r="N67" s="26" t="n"/>
      <c r="O67" s="29" t="n"/>
      <c r="P67" s="13">
        <f>IF($A67="","",IF($J67&gt;=0,"Positivo","Atenção"))</f>
        <v/>
      </c>
    </row>
    <row r="68">
      <c r="A68" s="4" t="n"/>
      <c r="B68" s="5" t="n"/>
      <c r="C68" s="5" t="n"/>
      <c r="D68" s="5" t="n"/>
      <c r="E68" s="4" t="n"/>
      <c r="F68" s="26" t="n"/>
      <c r="G68" s="26" t="n"/>
      <c r="H68" s="27">
        <f>IF($A68="","",$E68*$F68)</f>
        <v/>
      </c>
      <c r="I68" s="27">
        <f>IF($A68="","",$E68*$G68)</f>
        <v/>
      </c>
      <c r="J68" s="27">
        <f>IF($A68="","",$I68-$H68)</f>
        <v/>
      </c>
      <c r="K68" s="28">
        <f>IF($A68="","",IFERROR($J68/$H68,0))</f>
        <v/>
      </c>
      <c r="L68" s="26" t="n"/>
      <c r="M68" s="28">
        <f>IF($A68="","",IFERROR($L68/$G68,0))</f>
        <v/>
      </c>
      <c r="N68" s="26" t="n"/>
      <c r="O68" s="29" t="n"/>
      <c r="P68" s="10">
        <f>IF($A68="","",IF($J68&gt;=0,"Positivo","Atenção"))</f>
        <v/>
      </c>
    </row>
    <row r="69">
      <c r="A69" s="4" t="n"/>
      <c r="B69" s="5" t="n"/>
      <c r="C69" s="5" t="n"/>
      <c r="D69" s="5" t="n"/>
      <c r="E69" s="4" t="n"/>
      <c r="F69" s="26" t="n"/>
      <c r="G69" s="26" t="n"/>
      <c r="H69" s="30">
        <f>IF($A69="","",$E69*$F69)</f>
        <v/>
      </c>
      <c r="I69" s="30">
        <f>IF($A69="","",$E69*$G69)</f>
        <v/>
      </c>
      <c r="J69" s="30">
        <f>IF($A69="","",$I69-$H69)</f>
        <v/>
      </c>
      <c r="K69" s="31">
        <f>IF($A69="","",IFERROR($J69/$H69,0))</f>
        <v/>
      </c>
      <c r="L69" s="26" t="n"/>
      <c r="M69" s="31">
        <f>IF($A69="","",IFERROR($L69/$G69,0))</f>
        <v/>
      </c>
      <c r="N69" s="26" t="n"/>
      <c r="O69" s="29" t="n"/>
      <c r="P69" s="13">
        <f>IF($A69="","",IF($J69&gt;=0,"Positivo","Atenção"))</f>
        <v/>
      </c>
    </row>
    <row r="70">
      <c r="A70" s="4" t="n"/>
      <c r="B70" s="5" t="n"/>
      <c r="C70" s="5" t="n"/>
      <c r="D70" s="5" t="n"/>
      <c r="E70" s="4" t="n"/>
      <c r="F70" s="26" t="n"/>
      <c r="G70" s="26" t="n"/>
      <c r="H70" s="27">
        <f>IF($A70="","",$E70*$F70)</f>
        <v/>
      </c>
      <c r="I70" s="27">
        <f>IF($A70="","",$E70*$G70)</f>
        <v/>
      </c>
      <c r="J70" s="27">
        <f>IF($A70="","",$I70-$H70)</f>
        <v/>
      </c>
      <c r="K70" s="28">
        <f>IF($A70="","",IFERROR($J70/$H70,0))</f>
        <v/>
      </c>
      <c r="L70" s="26" t="n"/>
      <c r="M70" s="28">
        <f>IF($A70="","",IFERROR($L70/$G70,0))</f>
        <v/>
      </c>
      <c r="N70" s="26" t="n"/>
      <c r="O70" s="29" t="n"/>
      <c r="P70" s="10">
        <f>IF($A70="","",IF($J70&gt;=0,"Positivo","Atenção"))</f>
        <v/>
      </c>
    </row>
    <row r="71">
      <c r="A71" s="4" t="n"/>
      <c r="B71" s="5" t="n"/>
      <c r="C71" s="5" t="n"/>
      <c r="D71" s="5" t="n"/>
      <c r="E71" s="4" t="n"/>
      <c r="F71" s="26" t="n"/>
      <c r="G71" s="26" t="n"/>
      <c r="H71" s="30">
        <f>IF($A71="","",$E71*$F71)</f>
        <v/>
      </c>
      <c r="I71" s="30">
        <f>IF($A71="","",$E71*$G71)</f>
        <v/>
      </c>
      <c r="J71" s="30">
        <f>IF($A71="","",$I71-$H71)</f>
        <v/>
      </c>
      <c r="K71" s="31">
        <f>IF($A71="","",IFERROR($J71/$H71,0))</f>
        <v/>
      </c>
      <c r="L71" s="26" t="n"/>
      <c r="M71" s="31">
        <f>IF($A71="","",IFERROR($L71/$G71,0))</f>
        <v/>
      </c>
      <c r="N71" s="26" t="n"/>
      <c r="O71" s="29" t="n"/>
      <c r="P71" s="13">
        <f>IF($A71="","",IF($J71&gt;=0,"Positivo","Atenção"))</f>
        <v/>
      </c>
    </row>
    <row r="72">
      <c r="A72" s="4" t="n"/>
      <c r="B72" s="5" t="n"/>
      <c r="C72" s="5" t="n"/>
      <c r="D72" s="5" t="n"/>
      <c r="E72" s="4" t="n"/>
      <c r="F72" s="26" t="n"/>
      <c r="G72" s="26" t="n"/>
      <c r="H72" s="27">
        <f>IF($A72="","",$E72*$F72)</f>
        <v/>
      </c>
      <c r="I72" s="27">
        <f>IF($A72="","",$E72*$G72)</f>
        <v/>
      </c>
      <c r="J72" s="27">
        <f>IF($A72="","",$I72-$H72)</f>
        <v/>
      </c>
      <c r="K72" s="28">
        <f>IF($A72="","",IFERROR($J72/$H72,0))</f>
        <v/>
      </c>
      <c r="L72" s="26" t="n"/>
      <c r="M72" s="28">
        <f>IF($A72="","",IFERROR($L72/$G72,0))</f>
        <v/>
      </c>
      <c r="N72" s="26" t="n"/>
      <c r="O72" s="29" t="n"/>
      <c r="P72" s="10">
        <f>IF($A72="","",IF($J72&gt;=0,"Positivo","Atenção"))</f>
        <v/>
      </c>
    </row>
    <row r="73">
      <c r="A73" s="4" t="n"/>
      <c r="B73" s="5" t="n"/>
      <c r="C73" s="5" t="n"/>
      <c r="D73" s="5" t="n"/>
      <c r="E73" s="4" t="n"/>
      <c r="F73" s="26" t="n"/>
      <c r="G73" s="26" t="n"/>
      <c r="H73" s="30">
        <f>IF($A73="","",$E73*$F73)</f>
        <v/>
      </c>
      <c r="I73" s="30">
        <f>IF($A73="","",$E73*$G73)</f>
        <v/>
      </c>
      <c r="J73" s="30">
        <f>IF($A73="","",$I73-$H73)</f>
        <v/>
      </c>
      <c r="K73" s="31">
        <f>IF($A73="","",IFERROR($J73/$H73,0))</f>
        <v/>
      </c>
      <c r="L73" s="26" t="n"/>
      <c r="M73" s="31">
        <f>IF($A73="","",IFERROR($L73/$G73,0))</f>
        <v/>
      </c>
      <c r="N73" s="26" t="n"/>
      <c r="O73" s="29" t="n"/>
      <c r="P73" s="13">
        <f>IF($A73="","",IF($J73&gt;=0,"Positivo","Atenção"))</f>
        <v/>
      </c>
    </row>
    <row r="74">
      <c r="A74" s="4" t="n"/>
      <c r="B74" s="5" t="n"/>
      <c r="C74" s="5" t="n"/>
      <c r="D74" s="5" t="n"/>
      <c r="E74" s="4" t="n"/>
      <c r="F74" s="26" t="n"/>
      <c r="G74" s="26" t="n"/>
      <c r="H74" s="27">
        <f>IF($A74="","",$E74*$F74)</f>
        <v/>
      </c>
      <c r="I74" s="27">
        <f>IF($A74="","",$E74*$G74)</f>
        <v/>
      </c>
      <c r="J74" s="27">
        <f>IF($A74="","",$I74-$H74)</f>
        <v/>
      </c>
      <c r="K74" s="28">
        <f>IF($A74="","",IFERROR($J74/$H74,0))</f>
        <v/>
      </c>
      <c r="L74" s="26" t="n"/>
      <c r="M74" s="28">
        <f>IF($A74="","",IFERROR($L74/$G74,0))</f>
        <v/>
      </c>
      <c r="N74" s="26" t="n"/>
      <c r="O74" s="29" t="n"/>
      <c r="P74" s="10">
        <f>IF($A74="","",IF($J74&gt;=0,"Positivo","Atenção"))</f>
        <v/>
      </c>
    </row>
    <row r="75">
      <c r="A75" s="4" t="n"/>
      <c r="B75" s="5" t="n"/>
      <c r="C75" s="5" t="n"/>
      <c r="D75" s="5" t="n"/>
      <c r="E75" s="4" t="n"/>
      <c r="F75" s="26" t="n"/>
      <c r="G75" s="26" t="n"/>
      <c r="H75" s="30">
        <f>IF($A75="","",$E75*$F75)</f>
        <v/>
      </c>
      <c r="I75" s="30">
        <f>IF($A75="","",$E75*$G75)</f>
        <v/>
      </c>
      <c r="J75" s="30">
        <f>IF($A75="","",$I75-$H75)</f>
        <v/>
      </c>
      <c r="K75" s="31">
        <f>IF($A75="","",IFERROR($J75/$H75,0))</f>
        <v/>
      </c>
      <c r="L75" s="26" t="n"/>
      <c r="M75" s="31">
        <f>IF($A75="","",IFERROR($L75/$G75,0))</f>
        <v/>
      </c>
      <c r="N75" s="26" t="n"/>
      <c r="O75" s="29" t="n"/>
      <c r="P75" s="13">
        <f>IF($A75="","",IF($J75&gt;=0,"Positivo","Atenção"))</f>
        <v/>
      </c>
    </row>
    <row r="76">
      <c r="A76" s="4" t="n"/>
      <c r="B76" s="5" t="n"/>
      <c r="C76" s="5" t="n"/>
      <c r="D76" s="5" t="n"/>
      <c r="E76" s="4" t="n"/>
      <c r="F76" s="26" t="n"/>
      <c r="G76" s="26" t="n"/>
      <c r="H76" s="27">
        <f>IF($A76="","",$E76*$F76)</f>
        <v/>
      </c>
      <c r="I76" s="27">
        <f>IF($A76="","",$E76*$G76)</f>
        <v/>
      </c>
      <c r="J76" s="27">
        <f>IF($A76="","",$I76-$H76)</f>
        <v/>
      </c>
      <c r="K76" s="28">
        <f>IF($A76="","",IFERROR($J76/$H76,0))</f>
        <v/>
      </c>
      <c r="L76" s="26" t="n"/>
      <c r="M76" s="28">
        <f>IF($A76="","",IFERROR($L76/$G76,0))</f>
        <v/>
      </c>
      <c r="N76" s="26" t="n"/>
      <c r="O76" s="29" t="n"/>
      <c r="P76" s="10">
        <f>IF($A76="","",IF($J76&gt;=0,"Positivo","Atenção"))</f>
        <v/>
      </c>
    </row>
    <row r="77">
      <c r="A77" s="4" t="n"/>
      <c r="B77" s="5" t="n"/>
      <c r="C77" s="5" t="n"/>
      <c r="D77" s="5" t="n"/>
      <c r="E77" s="4" t="n"/>
      <c r="F77" s="26" t="n"/>
      <c r="G77" s="26" t="n"/>
      <c r="H77" s="30">
        <f>IF($A77="","",$E77*$F77)</f>
        <v/>
      </c>
      <c r="I77" s="30">
        <f>IF($A77="","",$E77*$G77)</f>
        <v/>
      </c>
      <c r="J77" s="30">
        <f>IF($A77="","",$I77-$H77)</f>
        <v/>
      </c>
      <c r="K77" s="31">
        <f>IF($A77="","",IFERROR($J77/$H77,0))</f>
        <v/>
      </c>
      <c r="L77" s="26" t="n"/>
      <c r="M77" s="31">
        <f>IF($A77="","",IFERROR($L77/$G77,0))</f>
        <v/>
      </c>
      <c r="N77" s="26" t="n"/>
      <c r="O77" s="29" t="n"/>
      <c r="P77" s="13">
        <f>IF($A77="","",IF($J77&gt;=0,"Positivo","Atenção"))</f>
        <v/>
      </c>
    </row>
    <row r="78">
      <c r="A78" s="4" t="n"/>
      <c r="B78" s="5" t="n"/>
      <c r="C78" s="5" t="n"/>
      <c r="D78" s="5" t="n"/>
      <c r="E78" s="4" t="n"/>
      <c r="F78" s="26" t="n"/>
      <c r="G78" s="26" t="n"/>
      <c r="H78" s="27">
        <f>IF($A78="","",$E78*$F78)</f>
        <v/>
      </c>
      <c r="I78" s="27">
        <f>IF($A78="","",$E78*$G78)</f>
        <v/>
      </c>
      <c r="J78" s="27">
        <f>IF($A78="","",$I78-$H78)</f>
        <v/>
      </c>
      <c r="K78" s="28">
        <f>IF($A78="","",IFERROR($J78/$H78,0))</f>
        <v/>
      </c>
      <c r="L78" s="26" t="n"/>
      <c r="M78" s="28">
        <f>IF($A78="","",IFERROR($L78/$G78,0))</f>
        <v/>
      </c>
      <c r="N78" s="26" t="n"/>
      <c r="O78" s="29" t="n"/>
      <c r="P78" s="10">
        <f>IF($A78="","",IF($J78&gt;=0,"Positivo","Atenção"))</f>
        <v/>
      </c>
    </row>
    <row r="79">
      <c r="A79" s="4" t="n"/>
      <c r="B79" s="5" t="n"/>
      <c r="C79" s="5" t="n"/>
      <c r="D79" s="5" t="n"/>
      <c r="E79" s="4" t="n"/>
      <c r="F79" s="26" t="n"/>
      <c r="G79" s="26" t="n"/>
      <c r="H79" s="30">
        <f>IF($A79="","",$E79*$F79)</f>
        <v/>
      </c>
      <c r="I79" s="30">
        <f>IF($A79="","",$E79*$G79)</f>
        <v/>
      </c>
      <c r="J79" s="30">
        <f>IF($A79="","",$I79-$H79)</f>
        <v/>
      </c>
      <c r="K79" s="31">
        <f>IF($A79="","",IFERROR($J79/$H79,0))</f>
        <v/>
      </c>
      <c r="L79" s="26" t="n"/>
      <c r="M79" s="31">
        <f>IF($A79="","",IFERROR($L79/$G79,0))</f>
        <v/>
      </c>
      <c r="N79" s="26" t="n"/>
      <c r="O79" s="29" t="n"/>
      <c r="P79" s="13">
        <f>IF($A79="","",IF($J79&gt;=0,"Positivo","Atenção"))</f>
        <v/>
      </c>
    </row>
    <row r="80">
      <c r="A80" s="4" t="n"/>
      <c r="B80" s="5" t="n"/>
      <c r="C80" s="5" t="n"/>
      <c r="D80" s="5" t="n"/>
      <c r="E80" s="4" t="n"/>
      <c r="F80" s="26" t="n"/>
      <c r="G80" s="26" t="n"/>
      <c r="H80" s="27">
        <f>IF($A80="","",$E80*$F80)</f>
        <v/>
      </c>
      <c r="I80" s="27">
        <f>IF($A80="","",$E80*$G80)</f>
        <v/>
      </c>
      <c r="J80" s="27">
        <f>IF($A80="","",$I80-$H80)</f>
        <v/>
      </c>
      <c r="K80" s="28">
        <f>IF($A80="","",IFERROR($J80/$H80,0))</f>
        <v/>
      </c>
      <c r="L80" s="26" t="n"/>
      <c r="M80" s="28">
        <f>IF($A80="","",IFERROR($L80/$G80,0))</f>
        <v/>
      </c>
      <c r="N80" s="26" t="n"/>
      <c r="O80" s="29" t="n"/>
      <c r="P80" s="10">
        <f>IF($A80="","",IF($J80&gt;=0,"Positivo","Atenção"))</f>
        <v/>
      </c>
    </row>
    <row r="81">
      <c r="A81" s="4" t="n"/>
      <c r="B81" s="5" t="n"/>
      <c r="C81" s="5" t="n"/>
      <c r="D81" s="5" t="n"/>
      <c r="E81" s="4" t="n"/>
      <c r="F81" s="26" t="n"/>
      <c r="G81" s="26" t="n"/>
      <c r="H81" s="30">
        <f>IF($A81="","",$E81*$F81)</f>
        <v/>
      </c>
      <c r="I81" s="30">
        <f>IF($A81="","",$E81*$G81)</f>
        <v/>
      </c>
      <c r="J81" s="30">
        <f>IF($A81="","",$I81-$H81)</f>
        <v/>
      </c>
      <c r="K81" s="31">
        <f>IF($A81="","",IFERROR($J81/$H81,0))</f>
        <v/>
      </c>
      <c r="L81" s="26" t="n"/>
      <c r="M81" s="31">
        <f>IF($A81="","",IFERROR($L81/$G81,0))</f>
        <v/>
      </c>
      <c r="N81" s="26" t="n"/>
      <c r="O81" s="29" t="n"/>
      <c r="P81" s="13">
        <f>IF($A81="","",IF($J81&gt;=0,"Positivo","Atenção"))</f>
        <v/>
      </c>
    </row>
    <row r="82">
      <c r="A82" s="4" t="n"/>
      <c r="B82" s="5" t="n"/>
      <c r="C82" s="5" t="n"/>
      <c r="D82" s="5" t="n"/>
      <c r="E82" s="4" t="n"/>
      <c r="F82" s="26" t="n"/>
      <c r="G82" s="26" t="n"/>
      <c r="H82" s="27">
        <f>IF($A82="","",$E82*$F82)</f>
        <v/>
      </c>
      <c r="I82" s="27">
        <f>IF($A82="","",$E82*$G82)</f>
        <v/>
      </c>
      <c r="J82" s="27">
        <f>IF($A82="","",$I82-$H82)</f>
        <v/>
      </c>
      <c r="K82" s="28">
        <f>IF($A82="","",IFERROR($J82/$H82,0))</f>
        <v/>
      </c>
      <c r="L82" s="26" t="n"/>
      <c r="M82" s="28">
        <f>IF($A82="","",IFERROR($L82/$G82,0))</f>
        <v/>
      </c>
      <c r="N82" s="26" t="n"/>
      <c r="O82" s="29" t="n"/>
      <c r="P82" s="10">
        <f>IF($A82="","",IF($J82&gt;=0,"Positivo","Atenção"))</f>
        <v/>
      </c>
    </row>
    <row r="83">
      <c r="A83" s="4" t="n"/>
      <c r="B83" s="5" t="n"/>
      <c r="C83" s="5" t="n"/>
      <c r="D83" s="5" t="n"/>
      <c r="E83" s="4" t="n"/>
      <c r="F83" s="26" t="n"/>
      <c r="G83" s="26" t="n"/>
      <c r="H83" s="30">
        <f>IF($A83="","",$E83*$F83)</f>
        <v/>
      </c>
      <c r="I83" s="30">
        <f>IF($A83="","",$E83*$G83)</f>
        <v/>
      </c>
      <c r="J83" s="30">
        <f>IF($A83="","",$I83-$H83)</f>
        <v/>
      </c>
      <c r="K83" s="31">
        <f>IF($A83="","",IFERROR($J83/$H83,0))</f>
        <v/>
      </c>
      <c r="L83" s="26" t="n"/>
      <c r="M83" s="31">
        <f>IF($A83="","",IFERROR($L83/$G83,0))</f>
        <v/>
      </c>
      <c r="N83" s="26" t="n"/>
      <c r="O83" s="29" t="n"/>
      <c r="P83" s="13">
        <f>IF($A83="","",IF($J83&gt;=0,"Positivo","Atenção"))</f>
        <v/>
      </c>
    </row>
    <row r="84">
      <c r="A84" s="4" t="n"/>
      <c r="B84" s="5" t="n"/>
      <c r="C84" s="5" t="n"/>
      <c r="D84" s="5" t="n"/>
      <c r="E84" s="4" t="n"/>
      <c r="F84" s="26" t="n"/>
      <c r="G84" s="26" t="n"/>
      <c r="H84" s="27">
        <f>IF($A84="","",$E84*$F84)</f>
        <v/>
      </c>
      <c r="I84" s="27">
        <f>IF($A84="","",$E84*$G84)</f>
        <v/>
      </c>
      <c r="J84" s="27">
        <f>IF($A84="","",$I84-$H84)</f>
        <v/>
      </c>
      <c r="K84" s="28">
        <f>IF($A84="","",IFERROR($J84/$H84,0))</f>
        <v/>
      </c>
      <c r="L84" s="26" t="n"/>
      <c r="M84" s="28">
        <f>IF($A84="","",IFERROR($L84/$G84,0))</f>
        <v/>
      </c>
      <c r="N84" s="26" t="n"/>
      <c r="O84" s="29" t="n"/>
      <c r="P84" s="10">
        <f>IF($A84="","",IF($J84&gt;=0,"Positivo","Atenção"))</f>
        <v/>
      </c>
    </row>
    <row r="85">
      <c r="A85" s="4" t="n"/>
      <c r="B85" s="5" t="n"/>
      <c r="C85" s="5" t="n"/>
      <c r="D85" s="5" t="n"/>
      <c r="E85" s="4" t="n"/>
      <c r="F85" s="26" t="n"/>
      <c r="G85" s="26" t="n"/>
      <c r="H85" s="30">
        <f>IF($A85="","",$E85*$F85)</f>
        <v/>
      </c>
      <c r="I85" s="30">
        <f>IF($A85="","",$E85*$G85)</f>
        <v/>
      </c>
      <c r="J85" s="30">
        <f>IF($A85="","",$I85-$H85)</f>
        <v/>
      </c>
      <c r="K85" s="31">
        <f>IF($A85="","",IFERROR($J85/$H85,0))</f>
        <v/>
      </c>
      <c r="L85" s="26" t="n"/>
      <c r="M85" s="31">
        <f>IF($A85="","",IFERROR($L85/$G85,0))</f>
        <v/>
      </c>
      <c r="N85" s="26" t="n"/>
      <c r="O85" s="29" t="n"/>
      <c r="P85" s="13">
        <f>IF($A85="","",IF($J85&gt;=0,"Positivo","Atenção"))</f>
        <v/>
      </c>
    </row>
    <row r="86">
      <c r="A86" s="4" t="n"/>
      <c r="B86" s="5" t="n"/>
      <c r="C86" s="5" t="n"/>
      <c r="D86" s="5" t="n"/>
      <c r="E86" s="4" t="n"/>
      <c r="F86" s="26" t="n"/>
      <c r="G86" s="26" t="n"/>
      <c r="H86" s="27">
        <f>IF($A86="","",$E86*$F86)</f>
        <v/>
      </c>
      <c r="I86" s="27">
        <f>IF($A86="","",$E86*$G86)</f>
        <v/>
      </c>
      <c r="J86" s="27">
        <f>IF($A86="","",$I86-$H86)</f>
        <v/>
      </c>
      <c r="K86" s="28">
        <f>IF($A86="","",IFERROR($J86/$H86,0))</f>
        <v/>
      </c>
      <c r="L86" s="26" t="n"/>
      <c r="M86" s="28">
        <f>IF($A86="","",IFERROR($L86/$G86,0))</f>
        <v/>
      </c>
      <c r="N86" s="26" t="n"/>
      <c r="O86" s="29" t="n"/>
      <c r="P86" s="10">
        <f>IF($A86="","",IF($J86&gt;=0,"Positivo","Atenção"))</f>
        <v/>
      </c>
    </row>
    <row r="87">
      <c r="A87" s="4" t="n"/>
      <c r="B87" s="5" t="n"/>
      <c r="C87" s="5" t="n"/>
      <c r="D87" s="5" t="n"/>
      <c r="E87" s="4" t="n"/>
      <c r="F87" s="26" t="n"/>
      <c r="G87" s="26" t="n"/>
      <c r="H87" s="30">
        <f>IF($A87="","",$E87*$F87)</f>
        <v/>
      </c>
      <c r="I87" s="30">
        <f>IF($A87="","",$E87*$G87)</f>
        <v/>
      </c>
      <c r="J87" s="30">
        <f>IF($A87="","",$I87-$H87)</f>
        <v/>
      </c>
      <c r="K87" s="31">
        <f>IF($A87="","",IFERROR($J87/$H87,0))</f>
        <v/>
      </c>
      <c r="L87" s="26" t="n"/>
      <c r="M87" s="31">
        <f>IF($A87="","",IFERROR($L87/$G87,0))</f>
        <v/>
      </c>
      <c r="N87" s="26" t="n"/>
      <c r="O87" s="29" t="n"/>
      <c r="P87" s="13">
        <f>IF($A87="","",IF($J87&gt;=0,"Positivo","Atenção"))</f>
        <v/>
      </c>
    </row>
    <row r="88">
      <c r="A88" s="4" t="n"/>
      <c r="B88" s="5" t="n"/>
      <c r="C88" s="5" t="n"/>
      <c r="D88" s="5" t="n"/>
      <c r="E88" s="4" t="n"/>
      <c r="F88" s="26" t="n"/>
      <c r="G88" s="26" t="n"/>
      <c r="H88" s="27">
        <f>IF($A88="","",$E88*$F88)</f>
        <v/>
      </c>
      <c r="I88" s="27">
        <f>IF($A88="","",$E88*$G88)</f>
        <v/>
      </c>
      <c r="J88" s="27">
        <f>IF($A88="","",$I88-$H88)</f>
        <v/>
      </c>
      <c r="K88" s="28">
        <f>IF($A88="","",IFERROR($J88/$H88,0))</f>
        <v/>
      </c>
      <c r="L88" s="26" t="n"/>
      <c r="M88" s="28">
        <f>IF($A88="","",IFERROR($L88/$G88,0))</f>
        <v/>
      </c>
      <c r="N88" s="26" t="n"/>
      <c r="O88" s="29" t="n"/>
      <c r="P88" s="10">
        <f>IF($A88="","",IF($J88&gt;=0,"Positivo","Atenção"))</f>
        <v/>
      </c>
    </row>
    <row r="89">
      <c r="A89" s="4" t="n"/>
      <c r="B89" s="5" t="n"/>
      <c r="C89" s="5" t="n"/>
      <c r="D89" s="5" t="n"/>
      <c r="E89" s="4" t="n"/>
      <c r="F89" s="26" t="n"/>
      <c r="G89" s="26" t="n"/>
      <c r="H89" s="30">
        <f>IF($A89="","",$E89*$F89)</f>
        <v/>
      </c>
      <c r="I89" s="30">
        <f>IF($A89="","",$E89*$G89)</f>
        <v/>
      </c>
      <c r="J89" s="30">
        <f>IF($A89="","",$I89-$H89)</f>
        <v/>
      </c>
      <c r="K89" s="31">
        <f>IF($A89="","",IFERROR($J89/$H89,0))</f>
        <v/>
      </c>
      <c r="L89" s="26" t="n"/>
      <c r="M89" s="31">
        <f>IF($A89="","",IFERROR($L89/$G89,0))</f>
        <v/>
      </c>
      <c r="N89" s="26" t="n"/>
      <c r="O89" s="29" t="n"/>
      <c r="P89" s="13">
        <f>IF($A89="","",IF($J89&gt;=0,"Positivo","Atenção"))</f>
        <v/>
      </c>
    </row>
    <row r="90">
      <c r="A90" s="4" t="n"/>
      <c r="B90" s="5" t="n"/>
      <c r="C90" s="5" t="n"/>
      <c r="D90" s="5" t="n"/>
      <c r="E90" s="4" t="n"/>
      <c r="F90" s="26" t="n"/>
      <c r="G90" s="26" t="n"/>
      <c r="H90" s="27">
        <f>IF($A90="","",$E90*$F90)</f>
        <v/>
      </c>
      <c r="I90" s="27">
        <f>IF($A90="","",$E90*$G90)</f>
        <v/>
      </c>
      <c r="J90" s="27">
        <f>IF($A90="","",$I90-$H90)</f>
        <v/>
      </c>
      <c r="K90" s="28">
        <f>IF($A90="","",IFERROR($J90/$H90,0))</f>
        <v/>
      </c>
      <c r="L90" s="26" t="n"/>
      <c r="M90" s="28">
        <f>IF($A90="","",IFERROR($L90/$G90,0))</f>
        <v/>
      </c>
      <c r="N90" s="26" t="n"/>
      <c r="O90" s="29" t="n"/>
      <c r="P90" s="10">
        <f>IF($A90="","",IF($J90&gt;=0,"Positivo","Atenção"))</f>
        <v/>
      </c>
    </row>
    <row r="91">
      <c r="A91" s="4" t="n"/>
      <c r="B91" s="5" t="n"/>
      <c r="C91" s="5" t="n"/>
      <c r="D91" s="5" t="n"/>
      <c r="E91" s="4" t="n"/>
      <c r="F91" s="26" t="n"/>
      <c r="G91" s="26" t="n"/>
      <c r="H91" s="30">
        <f>IF($A91="","",$E91*$F91)</f>
        <v/>
      </c>
      <c r="I91" s="30">
        <f>IF($A91="","",$E91*$G91)</f>
        <v/>
      </c>
      <c r="J91" s="30">
        <f>IF($A91="","",$I91-$H91)</f>
        <v/>
      </c>
      <c r="K91" s="31">
        <f>IF($A91="","",IFERROR($J91/$H91,0))</f>
        <v/>
      </c>
      <c r="L91" s="26" t="n"/>
      <c r="M91" s="31">
        <f>IF($A91="","",IFERROR($L91/$G91,0))</f>
        <v/>
      </c>
      <c r="N91" s="26" t="n"/>
      <c r="O91" s="29" t="n"/>
      <c r="P91" s="13">
        <f>IF($A91="","",IF($J91&gt;=0,"Positivo","Atenção"))</f>
        <v/>
      </c>
    </row>
    <row r="92">
      <c r="A92" s="4" t="n"/>
      <c r="B92" s="5" t="n"/>
      <c r="C92" s="5" t="n"/>
      <c r="D92" s="5" t="n"/>
      <c r="E92" s="4" t="n"/>
      <c r="F92" s="26" t="n"/>
      <c r="G92" s="26" t="n"/>
      <c r="H92" s="27">
        <f>IF($A92="","",$E92*$F92)</f>
        <v/>
      </c>
      <c r="I92" s="27">
        <f>IF($A92="","",$E92*$G92)</f>
        <v/>
      </c>
      <c r="J92" s="27">
        <f>IF($A92="","",$I92-$H92)</f>
        <v/>
      </c>
      <c r="K92" s="28">
        <f>IF($A92="","",IFERROR($J92/$H92,0))</f>
        <v/>
      </c>
      <c r="L92" s="26" t="n"/>
      <c r="M92" s="28">
        <f>IF($A92="","",IFERROR($L92/$G92,0))</f>
        <v/>
      </c>
      <c r="N92" s="26" t="n"/>
      <c r="O92" s="29" t="n"/>
      <c r="P92" s="10">
        <f>IF($A92="","",IF($J92&gt;=0,"Positivo","Atenção"))</f>
        <v/>
      </c>
    </row>
    <row r="93">
      <c r="A93" s="4" t="n"/>
      <c r="B93" s="5" t="n"/>
      <c r="C93" s="5" t="n"/>
      <c r="D93" s="5" t="n"/>
      <c r="E93" s="4" t="n"/>
      <c r="F93" s="26" t="n"/>
      <c r="G93" s="26" t="n"/>
      <c r="H93" s="30">
        <f>IF($A93="","",$E93*$F93)</f>
        <v/>
      </c>
      <c r="I93" s="30">
        <f>IF($A93="","",$E93*$G93)</f>
        <v/>
      </c>
      <c r="J93" s="30">
        <f>IF($A93="","",$I93-$H93)</f>
        <v/>
      </c>
      <c r="K93" s="31">
        <f>IF($A93="","",IFERROR($J93/$H93,0))</f>
        <v/>
      </c>
      <c r="L93" s="26" t="n"/>
      <c r="M93" s="31">
        <f>IF($A93="","",IFERROR($L93/$G93,0))</f>
        <v/>
      </c>
      <c r="N93" s="26" t="n"/>
      <c r="O93" s="29" t="n"/>
      <c r="P93" s="13">
        <f>IF($A93="","",IF($J93&gt;=0,"Positivo","Atenção"))</f>
        <v/>
      </c>
    </row>
    <row r="94">
      <c r="A94" s="4" t="n"/>
      <c r="B94" s="5" t="n"/>
      <c r="C94" s="5" t="n"/>
      <c r="D94" s="5" t="n"/>
      <c r="E94" s="4" t="n"/>
      <c r="F94" s="26" t="n"/>
      <c r="G94" s="26" t="n"/>
      <c r="H94" s="27">
        <f>IF($A94="","",$E94*$F94)</f>
        <v/>
      </c>
      <c r="I94" s="27">
        <f>IF($A94="","",$E94*$G94)</f>
        <v/>
      </c>
      <c r="J94" s="27">
        <f>IF($A94="","",$I94-$H94)</f>
        <v/>
      </c>
      <c r="K94" s="28">
        <f>IF($A94="","",IFERROR($J94/$H94,0))</f>
        <v/>
      </c>
      <c r="L94" s="26" t="n"/>
      <c r="M94" s="28">
        <f>IF($A94="","",IFERROR($L94/$G94,0))</f>
        <v/>
      </c>
      <c r="N94" s="26" t="n"/>
      <c r="O94" s="29" t="n"/>
      <c r="P94" s="10">
        <f>IF($A94="","",IF($J94&gt;=0,"Positivo","Atenção"))</f>
        <v/>
      </c>
    </row>
    <row r="95">
      <c r="A95" s="4" t="n"/>
      <c r="B95" s="5" t="n"/>
      <c r="C95" s="5" t="n"/>
      <c r="D95" s="5" t="n"/>
      <c r="E95" s="4" t="n"/>
      <c r="F95" s="26" t="n"/>
      <c r="G95" s="26" t="n"/>
      <c r="H95" s="30">
        <f>IF($A95="","",$E95*$F95)</f>
        <v/>
      </c>
      <c r="I95" s="30">
        <f>IF($A95="","",$E95*$G95)</f>
        <v/>
      </c>
      <c r="J95" s="30">
        <f>IF($A95="","",$I95-$H95)</f>
        <v/>
      </c>
      <c r="K95" s="31">
        <f>IF($A95="","",IFERROR($J95/$H95,0))</f>
        <v/>
      </c>
      <c r="L95" s="26" t="n"/>
      <c r="M95" s="31">
        <f>IF($A95="","",IFERROR($L95/$G95,0))</f>
        <v/>
      </c>
      <c r="N95" s="26" t="n"/>
      <c r="O95" s="29" t="n"/>
      <c r="P95" s="13">
        <f>IF($A95="","",IF($J95&gt;=0,"Positivo","Atenção"))</f>
        <v/>
      </c>
    </row>
    <row r="96">
      <c r="A96" s="4" t="n"/>
      <c r="B96" s="5" t="n"/>
      <c r="C96" s="5" t="n"/>
      <c r="D96" s="5" t="n"/>
      <c r="E96" s="4" t="n"/>
      <c r="F96" s="26" t="n"/>
      <c r="G96" s="26" t="n"/>
      <c r="H96" s="27">
        <f>IF($A96="","",$E96*$F96)</f>
        <v/>
      </c>
      <c r="I96" s="27">
        <f>IF($A96="","",$E96*$G96)</f>
        <v/>
      </c>
      <c r="J96" s="27">
        <f>IF($A96="","",$I96-$H96)</f>
        <v/>
      </c>
      <c r="K96" s="28">
        <f>IF($A96="","",IFERROR($J96/$H96,0))</f>
        <v/>
      </c>
      <c r="L96" s="26" t="n"/>
      <c r="M96" s="28">
        <f>IF($A96="","",IFERROR($L96/$G96,0))</f>
        <v/>
      </c>
      <c r="N96" s="26" t="n"/>
      <c r="O96" s="29" t="n"/>
      <c r="P96" s="10">
        <f>IF($A96="","",IF($J96&gt;=0,"Positivo","Atenção"))</f>
        <v/>
      </c>
    </row>
    <row r="97">
      <c r="A97" s="4" t="n"/>
      <c r="B97" s="5" t="n"/>
      <c r="C97" s="5" t="n"/>
      <c r="D97" s="5" t="n"/>
      <c r="E97" s="4" t="n"/>
      <c r="F97" s="26" t="n"/>
      <c r="G97" s="26" t="n"/>
      <c r="H97" s="30">
        <f>IF($A97="","",$E97*$F97)</f>
        <v/>
      </c>
      <c r="I97" s="30">
        <f>IF($A97="","",$E97*$G97)</f>
        <v/>
      </c>
      <c r="J97" s="30">
        <f>IF($A97="","",$I97-$H97)</f>
        <v/>
      </c>
      <c r="K97" s="31">
        <f>IF($A97="","",IFERROR($J97/$H97,0))</f>
        <v/>
      </c>
      <c r="L97" s="26" t="n"/>
      <c r="M97" s="31">
        <f>IF($A97="","",IFERROR($L97/$G97,0))</f>
        <v/>
      </c>
      <c r="N97" s="26" t="n"/>
      <c r="O97" s="29" t="n"/>
      <c r="P97" s="13">
        <f>IF($A97="","",IF($J97&gt;=0,"Positivo","Atenção"))</f>
        <v/>
      </c>
    </row>
    <row r="98">
      <c r="A98" s="4" t="n"/>
      <c r="B98" s="5" t="n"/>
      <c r="C98" s="5" t="n"/>
      <c r="D98" s="5" t="n"/>
      <c r="E98" s="4" t="n"/>
      <c r="F98" s="26" t="n"/>
      <c r="G98" s="26" t="n"/>
      <c r="H98" s="27">
        <f>IF($A98="","",$E98*$F98)</f>
        <v/>
      </c>
      <c r="I98" s="27">
        <f>IF($A98="","",$E98*$G98)</f>
        <v/>
      </c>
      <c r="J98" s="27">
        <f>IF($A98="","",$I98-$H98)</f>
        <v/>
      </c>
      <c r="K98" s="28">
        <f>IF($A98="","",IFERROR($J98/$H98,0))</f>
        <v/>
      </c>
      <c r="L98" s="26" t="n"/>
      <c r="M98" s="28">
        <f>IF($A98="","",IFERROR($L98/$G98,0))</f>
        <v/>
      </c>
      <c r="N98" s="26" t="n"/>
      <c r="O98" s="29" t="n"/>
      <c r="P98" s="10">
        <f>IF($A98="","",IF($J98&gt;=0,"Positivo","Atenção"))</f>
        <v/>
      </c>
    </row>
    <row r="99">
      <c r="A99" s="4" t="n"/>
      <c r="B99" s="5" t="n"/>
      <c r="C99" s="5" t="n"/>
      <c r="D99" s="5" t="n"/>
      <c r="E99" s="4" t="n"/>
      <c r="F99" s="26" t="n"/>
      <c r="G99" s="26" t="n"/>
      <c r="H99" s="30">
        <f>IF($A99="","",$E99*$F99)</f>
        <v/>
      </c>
      <c r="I99" s="30">
        <f>IF($A99="","",$E99*$G99)</f>
        <v/>
      </c>
      <c r="J99" s="30">
        <f>IF($A99="","",$I99-$H99)</f>
        <v/>
      </c>
      <c r="K99" s="31">
        <f>IF($A99="","",IFERROR($J99/$H99,0))</f>
        <v/>
      </c>
      <c r="L99" s="26" t="n"/>
      <c r="M99" s="31">
        <f>IF($A99="","",IFERROR($L99/$G99,0))</f>
        <v/>
      </c>
      <c r="N99" s="26" t="n"/>
      <c r="O99" s="29" t="n"/>
      <c r="P99" s="13">
        <f>IF($A99="","",IF($J99&gt;=0,"Positivo","Atenção"))</f>
        <v/>
      </c>
    </row>
    <row r="100">
      <c r="A100" s="4" t="n"/>
      <c r="B100" s="5" t="n"/>
      <c r="C100" s="5" t="n"/>
      <c r="D100" s="5" t="n"/>
      <c r="E100" s="4" t="n"/>
      <c r="F100" s="26" t="n"/>
      <c r="G100" s="26" t="n"/>
      <c r="H100" s="27">
        <f>IF($A100="","",$E100*$F100)</f>
        <v/>
      </c>
      <c r="I100" s="27">
        <f>IF($A100="","",$E100*$G100)</f>
        <v/>
      </c>
      <c r="J100" s="27">
        <f>IF($A100="","",$I100-$H100)</f>
        <v/>
      </c>
      <c r="K100" s="28">
        <f>IF($A100="","",IFERROR($J100/$H100,0))</f>
        <v/>
      </c>
      <c r="L100" s="26" t="n"/>
      <c r="M100" s="28">
        <f>IF($A100="","",IFERROR($L100/$G100,0))</f>
        <v/>
      </c>
      <c r="N100" s="26" t="n"/>
      <c r="O100" s="29" t="n"/>
      <c r="P100" s="10">
        <f>IF($A100="","",IF($J100&gt;=0,"Positivo","Atenção"))</f>
        <v/>
      </c>
    </row>
    <row r="101">
      <c r="A101" s="4" t="n"/>
      <c r="B101" s="5" t="n"/>
      <c r="C101" s="5" t="n"/>
      <c r="D101" s="5" t="n"/>
      <c r="E101" s="4" t="n"/>
      <c r="F101" s="26" t="n"/>
      <c r="G101" s="26" t="n"/>
      <c r="H101" s="30">
        <f>IF($A101="","",$E101*$F101)</f>
        <v/>
      </c>
      <c r="I101" s="30">
        <f>IF($A101="","",$E101*$G101)</f>
        <v/>
      </c>
      <c r="J101" s="30">
        <f>IF($A101="","",$I101-$H101)</f>
        <v/>
      </c>
      <c r="K101" s="31">
        <f>IF($A101="","",IFERROR($J101/$H101,0))</f>
        <v/>
      </c>
      <c r="L101" s="26" t="n"/>
      <c r="M101" s="31">
        <f>IF($A101="","",IFERROR($L101/$G101,0))</f>
        <v/>
      </c>
      <c r="N101" s="26" t="n"/>
      <c r="O101" s="29" t="n"/>
      <c r="P101" s="13">
        <f>IF($A101="","",IF($J101&gt;=0,"Positivo","Atenção"))</f>
        <v/>
      </c>
    </row>
    <row r="102">
      <c r="A102" s="4" t="n"/>
      <c r="B102" s="5" t="n"/>
      <c r="C102" s="5" t="n"/>
      <c r="D102" s="5" t="n"/>
      <c r="E102" s="4" t="n"/>
      <c r="F102" s="26" t="n"/>
      <c r="G102" s="26" t="n"/>
      <c r="H102" s="27">
        <f>IF($A102="","",$E102*$F102)</f>
        <v/>
      </c>
      <c r="I102" s="27">
        <f>IF($A102="","",$E102*$G102)</f>
        <v/>
      </c>
      <c r="J102" s="27">
        <f>IF($A102="","",$I102-$H102)</f>
        <v/>
      </c>
      <c r="K102" s="28">
        <f>IF($A102="","",IFERROR($J102/$H102,0))</f>
        <v/>
      </c>
      <c r="L102" s="26" t="n"/>
      <c r="M102" s="28">
        <f>IF($A102="","",IFERROR($L102/$G102,0))</f>
        <v/>
      </c>
      <c r="N102" s="26" t="n"/>
      <c r="O102" s="29" t="n"/>
      <c r="P102" s="10">
        <f>IF($A102="","",IF($J102&gt;=0,"Positivo","Atenção"))</f>
        <v/>
      </c>
    </row>
    <row r="103">
      <c r="A103" s="4" t="n"/>
      <c r="B103" s="5" t="n"/>
      <c r="C103" s="5" t="n"/>
      <c r="D103" s="5" t="n"/>
      <c r="E103" s="4" t="n"/>
      <c r="F103" s="26" t="n"/>
      <c r="G103" s="26" t="n"/>
      <c r="H103" s="30">
        <f>IF($A103="","",$E103*$F103)</f>
        <v/>
      </c>
      <c r="I103" s="30">
        <f>IF($A103="","",$E103*$G103)</f>
        <v/>
      </c>
      <c r="J103" s="30">
        <f>IF($A103="","",$I103-$H103)</f>
        <v/>
      </c>
      <c r="K103" s="31">
        <f>IF($A103="","",IFERROR($J103/$H103,0))</f>
        <v/>
      </c>
      <c r="L103" s="26" t="n"/>
      <c r="M103" s="31">
        <f>IF($A103="","",IFERROR($L103/$G103,0))</f>
        <v/>
      </c>
      <c r="N103" s="26" t="n"/>
      <c r="O103" s="29" t="n"/>
      <c r="P103" s="13">
        <f>IF($A103="","",IF($J103&gt;=0,"Positivo","Atenção"))</f>
        <v/>
      </c>
    </row>
    <row r="104">
      <c r="A104" s="14" t="inlineStr">
        <is>
          <t>Indicadores consolidados</t>
        </is>
      </c>
      <c r="E104" s="14" t="inlineStr">
        <is>
          <t>Quantidade total</t>
        </is>
      </c>
      <c r="F104" s="14" t="inlineStr">
        <is>
          <t>Cotação média</t>
        </is>
      </c>
      <c r="H104" s="14" t="inlineStr">
        <is>
          <t>Total investido</t>
        </is>
      </c>
      <c r="I104" s="14" t="inlineStr">
        <is>
          <t>Valor atual total</t>
        </is>
      </c>
      <c r="J104" s="14" t="inlineStr">
        <is>
          <t>Resultado total</t>
        </is>
      </c>
      <c r="K104" s="14" t="inlineStr">
        <is>
          <t>Rentabilidade</t>
        </is>
      </c>
      <c r="O104" s="14" t="inlineStr">
        <is>
          <t>FIIs positivos</t>
        </is>
      </c>
    </row>
    <row r="105">
      <c r="A105" s="15" t="n"/>
      <c r="B105" s="15" t="n"/>
      <c r="C105" s="15" t="n"/>
      <c r="D105" s="15" t="n"/>
      <c r="E105" s="15">
        <f>SUM(E4:E103)</f>
        <v/>
      </c>
      <c r="F105" s="32">
        <f>IFERROR(AVERAGE(G4:G103),0)</f>
        <v/>
      </c>
      <c r="G105" s="15" t="n"/>
      <c r="H105" s="32">
        <f>SUM(H4:H103)</f>
        <v/>
      </c>
      <c r="I105" s="32">
        <f>SUM(I4:I103)</f>
        <v/>
      </c>
      <c r="J105" s="32">
        <f>SUM(J4:J103)</f>
        <v/>
      </c>
      <c r="K105" s="33">
        <f>IFERROR(J105/H105,0)</f>
        <v/>
      </c>
      <c r="L105" s="15" t="n"/>
      <c r="M105" s="15" t="n"/>
      <c r="N105" s="15" t="n"/>
      <c r="O105" s="15" t="n"/>
      <c r="P105" s="15">
        <f>COUNTIF(P4:P103,"Positivo")</f>
        <v/>
      </c>
    </row>
  </sheetData>
  <autoFilter ref="A3:P103"/>
  <mergeCells count="1">
    <mergeCell ref="A1:P1"/>
  </mergeCells>
  <conditionalFormatting sqref="J4:J103">
    <cfRule type="expression" priority="1" dxfId="0">
      <formula>J4&gt;0</formula>
    </cfRule>
    <cfRule type="expression" priority="2" dxfId="1">
      <formula>J4&lt;0</formula>
    </cfRule>
  </conditionalFormatting>
  <conditionalFormatting sqref="K4:K103">
    <cfRule type="expression" priority="3" dxfId="0">
      <formula>K4&gt;0</formula>
    </cfRule>
    <cfRule type="expression" priority="4" dxfId="1">
      <formula>K4&lt;0</formula>
    </cfRule>
  </conditionalFormatting>
  <conditionalFormatting sqref="P4:P103">
    <cfRule type="expression" priority="5" dxfId="0">
      <formula>P4="Positivo"</formula>
    </cfRule>
    <cfRule type="expression" priority="6" dxfId="1">
      <formula>P4="Atenção"</formula>
    </cfRule>
  </conditionalFormatting>
  <dataValidations count="3">
    <dataValidation sqref="C4:C103" showErrorMessage="1" showInputMessage="1" allowBlank="1" type="list">
      <formula1>"Tijolo,Papel,Híbrido,FoF,Logística,Lajes Corporativas,Shopping,Recebíveis"</formula1>
    </dataValidation>
    <dataValidation sqref="E4:E103" showErrorMessage="1" showInputMessage="1" allowBlank="1" type="whole" operator="greaterThanOrEqual">
      <formula1>0</formula1>
    </dataValidation>
    <dataValidation sqref="F4:G103 L4:L103 N4:N103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12" customWidth="1" min="3" max="3"/>
    <col width="30" customWidth="1" min="4" max="4"/>
    <col width="21" customWidth="1" min="5" max="5"/>
    <col width="20" customWidth="1" min="6" max="6"/>
    <col width="18" customWidth="1" min="7" max="7"/>
    <col width="14" customWidth="1" min="8" max="8"/>
    <col width="19" customWidth="1" min="9" max="9"/>
    <col width="22" customWidth="1" min="10" max="10"/>
    <col width="34" customWidth="1" min="11" max="11"/>
  </cols>
  <sheetData>
    <row r="1" ht="28" customHeight="1">
      <c r="A1" s="1" t="inlineStr">
        <is>
          <t>Controle de Rendimentos de FIIs</t>
        </is>
      </c>
    </row>
    <row r="2">
      <c r="A2" s="2" t="inlineStr">
        <is>
          <t>Registre os proventos efetivamente recebidos. O nome do FII e os valores líquidos são calculados automaticamente.</t>
        </is>
      </c>
    </row>
    <row r="3">
      <c r="A3" s="3" t="inlineStr">
        <is>
          <t>Data de Pagamento</t>
        </is>
      </c>
      <c r="B3" s="3" t="inlineStr">
        <is>
          <t>Mês de Referência</t>
        </is>
      </c>
      <c r="C3" s="3" t="inlineStr">
        <is>
          <t>Ticker</t>
        </is>
      </c>
      <c r="D3" s="3" t="inlineStr">
        <is>
          <t>Nome do FII</t>
        </is>
      </c>
      <c r="E3" s="3" t="inlineStr">
        <is>
          <t>Quantidade com Direito</t>
        </is>
      </c>
      <c r="F3" s="3" t="inlineStr">
        <is>
          <t>Rendimento por Cota</t>
        </is>
      </c>
      <c r="G3" s="3" t="inlineStr">
        <is>
          <t>Rendimento Bruto</t>
        </is>
      </c>
      <c r="H3" s="3" t="inlineStr">
        <is>
          <t>IR Retido</t>
        </is>
      </c>
      <c r="I3" s="3" t="inlineStr">
        <is>
          <t>Rendimento Líquido</t>
        </is>
      </c>
      <c r="J3" s="3" t="inlineStr">
        <is>
          <t>Status do Recebimento</t>
        </is>
      </c>
      <c r="K3" s="3" t="inlineStr">
        <is>
          <t>Observações</t>
        </is>
      </c>
    </row>
    <row r="4">
      <c r="A4" s="29" t="n">
        <v>46037</v>
      </c>
      <c r="B4" s="4" t="inlineStr">
        <is>
          <t>Jan/2026</t>
        </is>
      </c>
      <c r="C4" s="4" t="inlineStr">
        <is>
          <t>MXRF11</t>
        </is>
      </c>
      <c r="D4" s="18">
        <f>IF($C4="","",IFERROR(VLOOKUP($C4,'Carteira'!$A$4:$B$103,2,FALSE),"Ticker não cadastrado"))</f>
        <v/>
      </c>
      <c r="E4" s="4" t="n">
        <v>900</v>
      </c>
      <c r="F4" s="26" t="n">
        <v>0.1</v>
      </c>
      <c r="G4" s="27">
        <f>IF($C4="","",$E4*$F4)</f>
        <v/>
      </c>
      <c r="H4" s="26" t="n">
        <v>0</v>
      </c>
      <c r="I4" s="27">
        <f>IF($C4="","",$G4-$H4)</f>
        <v/>
      </c>
      <c r="J4" s="10">
        <f>IF($C4="","",IF($I4&gt;0,"Recebido","Verificar"))</f>
        <v/>
      </c>
      <c r="K4" s="5" t="inlineStr">
        <is>
          <t>João Silva — São Paulo</t>
        </is>
      </c>
    </row>
    <row r="5">
      <c r="A5" s="29" t="n">
        <v>46069</v>
      </c>
      <c r="B5" s="4" t="inlineStr">
        <is>
          <t>Fev/2026</t>
        </is>
      </c>
      <c r="C5" s="4" t="inlineStr">
        <is>
          <t>HGLG11</t>
        </is>
      </c>
      <c r="D5" s="19">
        <f>IF($C5="","",IFERROR(VLOOKUP($C5,'Carteira'!$A$4:$B$103,2,FALSE),"Ticker não cadastrado"))</f>
        <v/>
      </c>
      <c r="E5" s="4" t="n">
        <v>80</v>
      </c>
      <c r="F5" s="26" t="n">
        <v>0.95</v>
      </c>
      <c r="G5" s="30">
        <f>IF($C5="","",$E5*$F5)</f>
        <v/>
      </c>
      <c r="H5" s="26" t="n">
        <v>0</v>
      </c>
      <c r="I5" s="30">
        <f>IF($C5="","",$G5-$H5)</f>
        <v/>
      </c>
      <c r="J5" s="13">
        <f>IF($C5="","",IF($I5&gt;0,"Recebido","Verificar"))</f>
        <v/>
      </c>
      <c r="K5" s="5" t="inlineStr">
        <is>
          <t>Maria Oliveira — Rio de Janeiro</t>
        </is>
      </c>
    </row>
    <row r="6">
      <c r="A6" s="29" t="n">
        <v>46098</v>
      </c>
      <c r="B6" s="4" t="inlineStr">
        <is>
          <t>Mar/2026</t>
        </is>
      </c>
      <c r="C6" s="4" t="inlineStr">
        <is>
          <t>KNRI11</t>
        </is>
      </c>
      <c r="D6" s="18">
        <f>IF($C6="","",IFERROR(VLOOKUP($C6,'Carteira'!$A$4:$B$103,2,FALSE),"Ticker não cadastrado"))</f>
        <v/>
      </c>
      <c r="E6" s="4" t="n">
        <v>150</v>
      </c>
      <c r="F6" s="26" t="n">
        <v>0.9</v>
      </c>
      <c r="G6" s="27">
        <f>IF($C6="","",$E6*$F6)</f>
        <v/>
      </c>
      <c r="H6" s="26" t="n">
        <v>0</v>
      </c>
      <c r="I6" s="27">
        <f>IF($C6="","",$G6-$H6)</f>
        <v/>
      </c>
      <c r="J6" s="10">
        <f>IF($C6="","",IF($I6&gt;0,"Recebido","Verificar"))</f>
        <v/>
      </c>
      <c r="K6" s="5" t="inlineStr">
        <is>
          <t>Carlos Pereira — Belo Horizonte</t>
        </is>
      </c>
    </row>
    <row r="7">
      <c r="A7" s="29" t="n">
        <v>46127</v>
      </c>
      <c r="B7" s="4" t="inlineStr">
        <is>
          <t>Abr/2026</t>
        </is>
      </c>
      <c r="C7" s="4" t="inlineStr">
        <is>
          <t>XPLG11</t>
        </is>
      </c>
      <c r="D7" s="19">
        <f>IF($C7="","",IFERROR(VLOOKUP($C7,'Carteira'!$A$4:$B$103,2,FALSE),"Ticker não cadastrado"))</f>
        <v/>
      </c>
      <c r="E7" s="4" t="n">
        <v>120</v>
      </c>
      <c r="F7" s="26" t="n">
        <v>0.78</v>
      </c>
      <c r="G7" s="30">
        <f>IF($C7="","",$E7*$F7)</f>
        <v/>
      </c>
      <c r="H7" s="26" t="n">
        <v>0</v>
      </c>
      <c r="I7" s="30">
        <f>IF($C7="","",$G7-$H7)</f>
        <v/>
      </c>
      <c r="J7" s="13">
        <f>IF($C7="","",IF($I7&gt;0,"Recebido","Verificar"))</f>
        <v/>
      </c>
      <c r="K7" s="5" t="inlineStr">
        <is>
          <t>Ana Souza — Curitiba</t>
        </is>
      </c>
    </row>
    <row r="8">
      <c r="A8" s="29" t="n">
        <v>46157</v>
      </c>
      <c r="B8" s="4" t="inlineStr">
        <is>
          <t>Mai/2026</t>
        </is>
      </c>
      <c r="C8" s="4" t="inlineStr">
        <is>
          <t>VISC11</t>
        </is>
      </c>
      <c r="D8" s="18">
        <f>IF($C8="","",IFERROR(VLOOKUP($C8,'Carteira'!$A$4:$B$103,2,FALSE),"Ticker não cadastrado"))</f>
        <v/>
      </c>
      <c r="E8" s="4" t="n">
        <v>110</v>
      </c>
      <c r="F8" s="26" t="n">
        <v>0.8</v>
      </c>
      <c r="G8" s="27">
        <f>IF($C8="","",$E8*$F8)</f>
        <v/>
      </c>
      <c r="H8" s="26" t="n">
        <v>0</v>
      </c>
      <c r="I8" s="27">
        <f>IF($C8="","",$G8-$H8)</f>
        <v/>
      </c>
      <c r="J8" s="10">
        <f>IF($C8="","",IF($I8&gt;0,"Recebido","Verificar"))</f>
        <v/>
      </c>
      <c r="K8" s="5" t="inlineStr">
        <is>
          <t>Juliana Costa — São Paulo</t>
        </is>
      </c>
    </row>
    <row r="9">
      <c r="A9" s="29" t="n">
        <v>46188</v>
      </c>
      <c r="B9" s="4" t="inlineStr">
        <is>
          <t>Jun/2026</t>
        </is>
      </c>
      <c r="C9" s="4" t="inlineStr">
        <is>
          <t>CPTS11</t>
        </is>
      </c>
      <c r="D9" s="19">
        <f>IF($C9="","",IFERROR(VLOOKUP($C9,'Carteira'!$A$4:$B$103,2,FALSE),"Ticker não cadastrado"))</f>
        <v/>
      </c>
      <c r="E9" s="4" t="n">
        <v>650</v>
      </c>
      <c r="F9" s="26" t="n">
        <v>0.08</v>
      </c>
      <c r="G9" s="30">
        <f>IF($C9="","",$E9*$F9)</f>
        <v/>
      </c>
      <c r="H9" s="26" t="n">
        <v>0</v>
      </c>
      <c r="I9" s="30">
        <f>IF($C9="","",$G9-$H9)</f>
        <v/>
      </c>
      <c r="J9" s="13">
        <f>IF($C9="","",IF($I9&gt;0,"Recebido","Verificar"))</f>
        <v/>
      </c>
      <c r="K9" s="5" t="inlineStr">
        <is>
          <t>Rafael Almeida — Recife</t>
        </is>
      </c>
    </row>
    <row r="10">
      <c r="A10" s="29" t="n">
        <v>46218</v>
      </c>
      <c r="B10" s="4" t="inlineStr">
        <is>
          <t>Jul/2026</t>
        </is>
      </c>
      <c r="C10" s="4" t="inlineStr">
        <is>
          <t>HGRU11</t>
        </is>
      </c>
      <c r="D10" s="18">
        <f>IF($C10="","",IFERROR(VLOOKUP($C10,'Carteira'!$A$4:$B$103,2,FALSE),"Ticker não cadastrado"))</f>
        <v/>
      </c>
      <c r="E10" s="4" t="n">
        <v>130</v>
      </c>
      <c r="F10" s="26" t="n">
        <v>0.9</v>
      </c>
      <c r="G10" s="27">
        <f>IF($C10="","",$E10*$F10)</f>
        <v/>
      </c>
      <c r="H10" s="26" t="n">
        <v>0</v>
      </c>
      <c r="I10" s="27">
        <f>IF($C10="","",$G10-$H10)</f>
        <v/>
      </c>
      <c r="J10" s="10">
        <f>IF($C10="","",IF($I10&gt;0,"Recebido","Verificar"))</f>
        <v/>
      </c>
      <c r="K10" s="5" t="inlineStr">
        <is>
          <t>Camila Ferreira — Porto Alegre</t>
        </is>
      </c>
    </row>
    <row r="11">
      <c r="A11" s="29" t="n">
        <v>46248</v>
      </c>
      <c r="B11" s="4" t="inlineStr">
        <is>
          <t>Ago/2026</t>
        </is>
      </c>
      <c r="C11" s="4" t="inlineStr">
        <is>
          <t>PVBI11</t>
        </is>
      </c>
      <c r="D11" s="19">
        <f>IF($C11="","",IFERROR(VLOOKUP($C11,'Carteira'!$A$4:$B$103,2,FALSE),"Ticker não cadastrado"))</f>
        <v/>
      </c>
      <c r="E11" s="4" t="n">
        <v>90</v>
      </c>
      <c r="F11" s="26" t="n">
        <v>0.52</v>
      </c>
      <c r="G11" s="30">
        <f>IF($C11="","",$E11*$F11)</f>
        <v/>
      </c>
      <c r="H11" s="26" t="n">
        <v>0</v>
      </c>
      <c r="I11" s="30">
        <f>IF($C11="","",$G11-$H11)</f>
        <v/>
      </c>
      <c r="J11" s="13">
        <f>IF($C11="","",IF($I11&gt;0,"Recebido","Verificar"))</f>
        <v/>
      </c>
      <c r="K11" s="5" t="inlineStr">
        <is>
          <t>João Silva — São Paulo</t>
        </is>
      </c>
    </row>
    <row r="12">
      <c r="A12" s="29" t="n">
        <v>46280</v>
      </c>
      <c r="B12" s="4" t="inlineStr">
        <is>
          <t>Set/2026</t>
        </is>
      </c>
      <c r="C12" s="4" t="inlineStr">
        <is>
          <t>BCFF11</t>
        </is>
      </c>
      <c r="D12" s="18">
        <f>IF($C12="","",IFERROR(VLOOKUP($C12,'Carteira'!$A$4:$B$103,2,FALSE),"Ticker não cadastrado"))</f>
        <v/>
      </c>
      <c r="E12" s="4" t="n">
        <v>250</v>
      </c>
      <c r="F12" s="26" t="n">
        <v>0.55</v>
      </c>
      <c r="G12" s="27">
        <f>IF($C12="","",$E12*$F12)</f>
        <v/>
      </c>
      <c r="H12" s="26" t="n">
        <v>0</v>
      </c>
      <c r="I12" s="27">
        <f>IF($C12="","",$G12-$H12)</f>
        <v/>
      </c>
      <c r="J12" s="10">
        <f>IF($C12="","",IF($I12&gt;0,"Recebido","Verificar"))</f>
        <v/>
      </c>
      <c r="K12" s="5" t="inlineStr">
        <is>
          <t>Maria Oliveira — Rio de Janeiro</t>
        </is>
      </c>
    </row>
    <row r="13">
      <c r="A13" s="29" t="n"/>
      <c r="B13" s="4" t="n"/>
      <c r="C13" s="4" t="n"/>
      <c r="D13" s="19">
        <f>IF($C13="","",IFERROR(VLOOKUP($C13,'Carteira'!$A$4:$B$103,2,FALSE),"Ticker não cadastrado"))</f>
        <v/>
      </c>
      <c r="E13" s="4" t="n"/>
      <c r="F13" s="26" t="n"/>
      <c r="G13" s="30">
        <f>IF($C13="","",$E13*$F13)</f>
        <v/>
      </c>
      <c r="H13" s="26" t="n"/>
      <c r="I13" s="30">
        <f>IF($C13="","",$G13-$H13)</f>
        <v/>
      </c>
      <c r="J13" s="13">
        <f>IF($C13="","",IF($I13&gt;0,"Recebido","Verificar"))</f>
        <v/>
      </c>
      <c r="K13" s="5" t="n"/>
    </row>
    <row r="14">
      <c r="A14" s="29" t="n"/>
      <c r="B14" s="4" t="n"/>
      <c r="C14" s="4" t="n"/>
      <c r="D14" s="18">
        <f>IF($C14="","",IFERROR(VLOOKUP($C14,'Carteira'!$A$4:$B$103,2,FALSE),"Ticker não cadastrado"))</f>
        <v/>
      </c>
      <c r="E14" s="4" t="n"/>
      <c r="F14" s="26" t="n"/>
      <c r="G14" s="27">
        <f>IF($C14="","",$E14*$F14)</f>
        <v/>
      </c>
      <c r="H14" s="26" t="n"/>
      <c r="I14" s="27">
        <f>IF($C14="","",$G14-$H14)</f>
        <v/>
      </c>
      <c r="J14" s="10">
        <f>IF($C14="","",IF($I14&gt;0,"Recebido","Verificar"))</f>
        <v/>
      </c>
      <c r="K14" s="5" t="n"/>
    </row>
    <row r="15">
      <c r="A15" s="29" t="n"/>
      <c r="B15" s="4" t="n"/>
      <c r="C15" s="4" t="n"/>
      <c r="D15" s="19">
        <f>IF($C15="","",IFERROR(VLOOKUP($C15,'Carteira'!$A$4:$B$103,2,FALSE),"Ticker não cadastrado"))</f>
        <v/>
      </c>
      <c r="E15" s="4" t="n"/>
      <c r="F15" s="26" t="n"/>
      <c r="G15" s="30">
        <f>IF($C15="","",$E15*$F15)</f>
        <v/>
      </c>
      <c r="H15" s="26" t="n"/>
      <c r="I15" s="30">
        <f>IF($C15="","",$G15-$H15)</f>
        <v/>
      </c>
      <c r="J15" s="13">
        <f>IF($C15="","",IF($I15&gt;0,"Recebido","Verificar"))</f>
        <v/>
      </c>
      <c r="K15" s="5" t="n"/>
    </row>
    <row r="16">
      <c r="A16" s="29" t="n"/>
      <c r="B16" s="4" t="n"/>
      <c r="C16" s="4" t="n"/>
      <c r="D16" s="18">
        <f>IF($C16="","",IFERROR(VLOOKUP($C16,'Carteira'!$A$4:$B$103,2,FALSE),"Ticker não cadastrado"))</f>
        <v/>
      </c>
      <c r="E16" s="4" t="n"/>
      <c r="F16" s="26" t="n"/>
      <c r="G16" s="27">
        <f>IF($C16="","",$E16*$F16)</f>
        <v/>
      </c>
      <c r="H16" s="26" t="n"/>
      <c r="I16" s="27">
        <f>IF($C16="","",$G16-$H16)</f>
        <v/>
      </c>
      <c r="J16" s="10">
        <f>IF($C16="","",IF($I16&gt;0,"Recebido","Verificar"))</f>
        <v/>
      </c>
      <c r="K16" s="5" t="n"/>
    </row>
    <row r="17">
      <c r="A17" s="29" t="n"/>
      <c r="B17" s="4" t="n"/>
      <c r="C17" s="4" t="n"/>
      <c r="D17" s="19">
        <f>IF($C17="","",IFERROR(VLOOKUP($C17,'Carteira'!$A$4:$B$103,2,FALSE),"Ticker não cadastrado"))</f>
        <v/>
      </c>
      <c r="E17" s="4" t="n"/>
      <c r="F17" s="26" t="n"/>
      <c r="G17" s="30">
        <f>IF($C17="","",$E17*$F17)</f>
        <v/>
      </c>
      <c r="H17" s="26" t="n"/>
      <c r="I17" s="30">
        <f>IF($C17="","",$G17-$H17)</f>
        <v/>
      </c>
      <c r="J17" s="13">
        <f>IF($C17="","",IF($I17&gt;0,"Recebido","Verificar"))</f>
        <v/>
      </c>
      <c r="K17" s="5" t="n"/>
    </row>
    <row r="18">
      <c r="A18" s="29" t="n"/>
      <c r="B18" s="4" t="n"/>
      <c r="C18" s="4" t="n"/>
      <c r="D18" s="18">
        <f>IF($C18="","",IFERROR(VLOOKUP($C18,'Carteira'!$A$4:$B$103,2,FALSE),"Ticker não cadastrado"))</f>
        <v/>
      </c>
      <c r="E18" s="4" t="n"/>
      <c r="F18" s="26" t="n"/>
      <c r="G18" s="27">
        <f>IF($C18="","",$E18*$F18)</f>
        <v/>
      </c>
      <c r="H18" s="26" t="n"/>
      <c r="I18" s="27">
        <f>IF($C18="","",$G18-$H18)</f>
        <v/>
      </c>
      <c r="J18" s="10">
        <f>IF($C18="","",IF($I18&gt;0,"Recebido","Verificar"))</f>
        <v/>
      </c>
      <c r="K18" s="5" t="n"/>
    </row>
    <row r="19">
      <c r="A19" s="29" t="n"/>
      <c r="B19" s="4" t="n"/>
      <c r="C19" s="4" t="n"/>
      <c r="D19" s="19">
        <f>IF($C19="","",IFERROR(VLOOKUP($C19,'Carteira'!$A$4:$B$103,2,FALSE),"Ticker não cadastrado"))</f>
        <v/>
      </c>
      <c r="E19" s="4" t="n"/>
      <c r="F19" s="26" t="n"/>
      <c r="G19" s="30">
        <f>IF($C19="","",$E19*$F19)</f>
        <v/>
      </c>
      <c r="H19" s="26" t="n"/>
      <c r="I19" s="30">
        <f>IF($C19="","",$G19-$H19)</f>
        <v/>
      </c>
      <c r="J19" s="13">
        <f>IF($C19="","",IF($I19&gt;0,"Recebido","Verificar"))</f>
        <v/>
      </c>
      <c r="K19" s="5" t="n"/>
    </row>
    <row r="20">
      <c r="A20" s="29" t="n"/>
      <c r="B20" s="4" t="n"/>
      <c r="C20" s="4" t="n"/>
      <c r="D20" s="18">
        <f>IF($C20="","",IFERROR(VLOOKUP($C20,'Carteira'!$A$4:$B$103,2,FALSE),"Ticker não cadastrado"))</f>
        <v/>
      </c>
      <c r="E20" s="4" t="n"/>
      <c r="F20" s="26" t="n"/>
      <c r="G20" s="27">
        <f>IF($C20="","",$E20*$F20)</f>
        <v/>
      </c>
      <c r="H20" s="26" t="n"/>
      <c r="I20" s="27">
        <f>IF($C20="","",$G20-$H20)</f>
        <v/>
      </c>
      <c r="J20" s="10">
        <f>IF($C20="","",IF($I20&gt;0,"Recebido","Verificar"))</f>
        <v/>
      </c>
      <c r="K20" s="5" t="n"/>
    </row>
    <row r="21">
      <c r="A21" s="29" t="n"/>
      <c r="B21" s="4" t="n"/>
      <c r="C21" s="4" t="n"/>
      <c r="D21" s="19">
        <f>IF($C21="","",IFERROR(VLOOKUP($C21,'Carteira'!$A$4:$B$103,2,FALSE),"Ticker não cadastrado"))</f>
        <v/>
      </c>
      <c r="E21" s="4" t="n"/>
      <c r="F21" s="26" t="n"/>
      <c r="G21" s="30">
        <f>IF($C21="","",$E21*$F21)</f>
        <v/>
      </c>
      <c r="H21" s="26" t="n"/>
      <c r="I21" s="30">
        <f>IF($C21="","",$G21-$H21)</f>
        <v/>
      </c>
      <c r="J21" s="13">
        <f>IF($C21="","",IF($I21&gt;0,"Recebido","Verificar"))</f>
        <v/>
      </c>
      <c r="K21" s="5" t="n"/>
    </row>
    <row r="22">
      <c r="A22" s="29" t="n"/>
      <c r="B22" s="4" t="n"/>
      <c r="C22" s="4" t="n"/>
      <c r="D22" s="18">
        <f>IF($C22="","",IFERROR(VLOOKUP($C22,'Carteira'!$A$4:$B$103,2,FALSE),"Ticker não cadastrado"))</f>
        <v/>
      </c>
      <c r="E22" s="4" t="n"/>
      <c r="F22" s="26" t="n"/>
      <c r="G22" s="27">
        <f>IF($C22="","",$E22*$F22)</f>
        <v/>
      </c>
      <c r="H22" s="26" t="n"/>
      <c r="I22" s="27">
        <f>IF($C22="","",$G22-$H22)</f>
        <v/>
      </c>
      <c r="J22" s="10">
        <f>IF($C22="","",IF($I22&gt;0,"Recebido","Verificar"))</f>
        <v/>
      </c>
      <c r="K22" s="5" t="n"/>
    </row>
    <row r="23">
      <c r="A23" s="29" t="n"/>
      <c r="B23" s="4" t="n"/>
      <c r="C23" s="4" t="n"/>
      <c r="D23" s="19">
        <f>IF($C23="","",IFERROR(VLOOKUP($C23,'Carteira'!$A$4:$B$103,2,FALSE),"Ticker não cadastrado"))</f>
        <v/>
      </c>
      <c r="E23" s="4" t="n"/>
      <c r="F23" s="26" t="n"/>
      <c r="G23" s="30">
        <f>IF($C23="","",$E23*$F23)</f>
        <v/>
      </c>
      <c r="H23" s="26" t="n"/>
      <c r="I23" s="30">
        <f>IF($C23="","",$G23-$H23)</f>
        <v/>
      </c>
      <c r="J23" s="13">
        <f>IF($C23="","",IF($I23&gt;0,"Recebido","Verificar"))</f>
        <v/>
      </c>
      <c r="K23" s="5" t="n"/>
    </row>
    <row r="24">
      <c r="A24" s="29" t="n"/>
      <c r="B24" s="4" t="n"/>
      <c r="C24" s="4" t="n"/>
      <c r="D24" s="18">
        <f>IF($C24="","",IFERROR(VLOOKUP($C24,'Carteira'!$A$4:$B$103,2,FALSE),"Ticker não cadastrado"))</f>
        <v/>
      </c>
      <c r="E24" s="4" t="n"/>
      <c r="F24" s="26" t="n"/>
      <c r="G24" s="27">
        <f>IF($C24="","",$E24*$F24)</f>
        <v/>
      </c>
      <c r="H24" s="26" t="n"/>
      <c r="I24" s="27">
        <f>IF($C24="","",$G24-$H24)</f>
        <v/>
      </c>
      <c r="J24" s="10">
        <f>IF($C24="","",IF($I24&gt;0,"Recebido","Verificar"))</f>
        <v/>
      </c>
      <c r="K24" s="5" t="n"/>
    </row>
    <row r="25">
      <c r="A25" s="29" t="n"/>
      <c r="B25" s="4" t="n"/>
      <c r="C25" s="4" t="n"/>
      <c r="D25" s="19">
        <f>IF($C25="","",IFERROR(VLOOKUP($C25,'Carteira'!$A$4:$B$103,2,FALSE),"Ticker não cadastrado"))</f>
        <v/>
      </c>
      <c r="E25" s="4" t="n"/>
      <c r="F25" s="26" t="n"/>
      <c r="G25" s="30">
        <f>IF($C25="","",$E25*$F25)</f>
        <v/>
      </c>
      <c r="H25" s="26" t="n"/>
      <c r="I25" s="30">
        <f>IF($C25="","",$G25-$H25)</f>
        <v/>
      </c>
      <c r="J25" s="13">
        <f>IF($C25="","",IF($I25&gt;0,"Recebido","Verificar"))</f>
        <v/>
      </c>
      <c r="K25" s="5" t="n"/>
    </row>
    <row r="26">
      <c r="A26" s="29" t="n"/>
      <c r="B26" s="4" t="n"/>
      <c r="C26" s="4" t="n"/>
      <c r="D26" s="18">
        <f>IF($C26="","",IFERROR(VLOOKUP($C26,'Carteira'!$A$4:$B$103,2,FALSE),"Ticker não cadastrado"))</f>
        <v/>
      </c>
      <c r="E26" s="4" t="n"/>
      <c r="F26" s="26" t="n"/>
      <c r="G26" s="27">
        <f>IF($C26="","",$E26*$F26)</f>
        <v/>
      </c>
      <c r="H26" s="26" t="n"/>
      <c r="I26" s="27">
        <f>IF($C26="","",$G26-$H26)</f>
        <v/>
      </c>
      <c r="J26" s="10">
        <f>IF($C26="","",IF($I26&gt;0,"Recebido","Verificar"))</f>
        <v/>
      </c>
      <c r="K26" s="5" t="n"/>
    </row>
    <row r="27">
      <c r="A27" s="29" t="n"/>
      <c r="B27" s="4" t="n"/>
      <c r="C27" s="4" t="n"/>
      <c r="D27" s="19">
        <f>IF($C27="","",IFERROR(VLOOKUP($C27,'Carteira'!$A$4:$B$103,2,FALSE),"Ticker não cadastrado"))</f>
        <v/>
      </c>
      <c r="E27" s="4" t="n"/>
      <c r="F27" s="26" t="n"/>
      <c r="G27" s="30">
        <f>IF($C27="","",$E27*$F27)</f>
        <v/>
      </c>
      <c r="H27" s="26" t="n"/>
      <c r="I27" s="30">
        <f>IF($C27="","",$G27-$H27)</f>
        <v/>
      </c>
      <c r="J27" s="13">
        <f>IF($C27="","",IF($I27&gt;0,"Recebido","Verificar"))</f>
        <v/>
      </c>
      <c r="K27" s="5" t="n"/>
    </row>
    <row r="28">
      <c r="A28" s="29" t="n"/>
      <c r="B28" s="4" t="n"/>
      <c r="C28" s="4" t="n"/>
      <c r="D28" s="18">
        <f>IF($C28="","",IFERROR(VLOOKUP($C28,'Carteira'!$A$4:$B$103,2,FALSE),"Ticker não cadastrado"))</f>
        <v/>
      </c>
      <c r="E28" s="4" t="n"/>
      <c r="F28" s="26" t="n"/>
      <c r="G28" s="27">
        <f>IF($C28="","",$E28*$F28)</f>
        <v/>
      </c>
      <c r="H28" s="26" t="n"/>
      <c r="I28" s="27">
        <f>IF($C28="","",$G28-$H28)</f>
        <v/>
      </c>
      <c r="J28" s="10">
        <f>IF($C28="","",IF($I28&gt;0,"Recebido","Verificar"))</f>
        <v/>
      </c>
      <c r="K28" s="5" t="n"/>
    </row>
    <row r="29">
      <c r="A29" s="29" t="n"/>
      <c r="B29" s="4" t="n"/>
      <c r="C29" s="4" t="n"/>
      <c r="D29" s="19">
        <f>IF($C29="","",IFERROR(VLOOKUP($C29,'Carteira'!$A$4:$B$103,2,FALSE),"Ticker não cadastrado"))</f>
        <v/>
      </c>
      <c r="E29" s="4" t="n"/>
      <c r="F29" s="26" t="n"/>
      <c r="G29" s="30">
        <f>IF($C29="","",$E29*$F29)</f>
        <v/>
      </c>
      <c r="H29" s="26" t="n"/>
      <c r="I29" s="30">
        <f>IF($C29="","",$G29-$H29)</f>
        <v/>
      </c>
      <c r="J29" s="13">
        <f>IF($C29="","",IF($I29&gt;0,"Recebido","Verificar"))</f>
        <v/>
      </c>
      <c r="K29" s="5" t="n"/>
    </row>
    <row r="30">
      <c r="A30" s="29" t="n"/>
      <c r="B30" s="4" t="n"/>
      <c r="C30" s="4" t="n"/>
      <c r="D30" s="18">
        <f>IF($C30="","",IFERROR(VLOOKUP($C30,'Carteira'!$A$4:$B$103,2,FALSE),"Ticker não cadastrado"))</f>
        <v/>
      </c>
      <c r="E30" s="4" t="n"/>
      <c r="F30" s="26" t="n"/>
      <c r="G30" s="27">
        <f>IF($C30="","",$E30*$F30)</f>
        <v/>
      </c>
      <c r="H30" s="26" t="n"/>
      <c r="I30" s="27">
        <f>IF($C30="","",$G30-$H30)</f>
        <v/>
      </c>
      <c r="J30" s="10">
        <f>IF($C30="","",IF($I30&gt;0,"Recebido","Verificar"))</f>
        <v/>
      </c>
      <c r="K30" s="5" t="n"/>
    </row>
    <row r="31">
      <c r="A31" s="29" t="n"/>
      <c r="B31" s="4" t="n"/>
      <c r="C31" s="4" t="n"/>
      <c r="D31" s="19">
        <f>IF($C31="","",IFERROR(VLOOKUP($C31,'Carteira'!$A$4:$B$103,2,FALSE),"Ticker não cadastrado"))</f>
        <v/>
      </c>
      <c r="E31" s="4" t="n"/>
      <c r="F31" s="26" t="n"/>
      <c r="G31" s="30">
        <f>IF($C31="","",$E31*$F31)</f>
        <v/>
      </c>
      <c r="H31" s="26" t="n"/>
      <c r="I31" s="30">
        <f>IF($C31="","",$G31-$H31)</f>
        <v/>
      </c>
      <c r="J31" s="13">
        <f>IF($C31="","",IF($I31&gt;0,"Recebido","Verificar"))</f>
        <v/>
      </c>
      <c r="K31" s="5" t="n"/>
    </row>
    <row r="32">
      <c r="A32" s="29" t="n"/>
      <c r="B32" s="4" t="n"/>
      <c r="C32" s="4" t="n"/>
      <c r="D32" s="18">
        <f>IF($C32="","",IFERROR(VLOOKUP($C32,'Carteira'!$A$4:$B$103,2,FALSE),"Ticker não cadastrado"))</f>
        <v/>
      </c>
      <c r="E32" s="4" t="n"/>
      <c r="F32" s="26" t="n"/>
      <c r="G32" s="27">
        <f>IF($C32="","",$E32*$F32)</f>
        <v/>
      </c>
      <c r="H32" s="26" t="n"/>
      <c r="I32" s="27">
        <f>IF($C32="","",$G32-$H32)</f>
        <v/>
      </c>
      <c r="J32" s="10">
        <f>IF($C32="","",IF($I32&gt;0,"Recebido","Verificar"))</f>
        <v/>
      </c>
      <c r="K32" s="5" t="n"/>
    </row>
    <row r="33">
      <c r="A33" s="29" t="n"/>
      <c r="B33" s="4" t="n"/>
      <c r="C33" s="4" t="n"/>
      <c r="D33" s="19">
        <f>IF($C33="","",IFERROR(VLOOKUP($C33,'Carteira'!$A$4:$B$103,2,FALSE),"Ticker não cadastrado"))</f>
        <v/>
      </c>
      <c r="E33" s="4" t="n"/>
      <c r="F33" s="26" t="n"/>
      <c r="G33" s="30">
        <f>IF($C33="","",$E33*$F33)</f>
        <v/>
      </c>
      <c r="H33" s="26" t="n"/>
      <c r="I33" s="30">
        <f>IF($C33="","",$G33-$H33)</f>
        <v/>
      </c>
      <c r="J33" s="13">
        <f>IF($C33="","",IF($I33&gt;0,"Recebido","Verificar"))</f>
        <v/>
      </c>
      <c r="K33" s="5" t="n"/>
    </row>
    <row r="34">
      <c r="A34" s="29" t="n"/>
      <c r="B34" s="4" t="n"/>
      <c r="C34" s="4" t="n"/>
      <c r="D34" s="18">
        <f>IF($C34="","",IFERROR(VLOOKUP($C34,'Carteira'!$A$4:$B$103,2,FALSE),"Ticker não cadastrado"))</f>
        <v/>
      </c>
      <c r="E34" s="4" t="n"/>
      <c r="F34" s="26" t="n"/>
      <c r="G34" s="27">
        <f>IF($C34="","",$E34*$F34)</f>
        <v/>
      </c>
      <c r="H34" s="26" t="n"/>
      <c r="I34" s="27">
        <f>IF($C34="","",$G34-$H34)</f>
        <v/>
      </c>
      <c r="J34" s="10">
        <f>IF($C34="","",IF($I34&gt;0,"Recebido","Verificar"))</f>
        <v/>
      </c>
      <c r="K34" s="5" t="n"/>
    </row>
    <row r="35">
      <c r="A35" s="29" t="n"/>
      <c r="B35" s="4" t="n"/>
      <c r="C35" s="4" t="n"/>
      <c r="D35" s="19">
        <f>IF($C35="","",IFERROR(VLOOKUP($C35,'Carteira'!$A$4:$B$103,2,FALSE),"Ticker não cadastrado"))</f>
        <v/>
      </c>
      <c r="E35" s="4" t="n"/>
      <c r="F35" s="26" t="n"/>
      <c r="G35" s="30">
        <f>IF($C35="","",$E35*$F35)</f>
        <v/>
      </c>
      <c r="H35" s="26" t="n"/>
      <c r="I35" s="30">
        <f>IF($C35="","",$G35-$H35)</f>
        <v/>
      </c>
      <c r="J35" s="13">
        <f>IF($C35="","",IF($I35&gt;0,"Recebido","Verificar"))</f>
        <v/>
      </c>
      <c r="K35" s="5" t="n"/>
    </row>
    <row r="36">
      <c r="A36" s="29" t="n"/>
      <c r="B36" s="4" t="n"/>
      <c r="C36" s="4" t="n"/>
      <c r="D36" s="18">
        <f>IF($C36="","",IFERROR(VLOOKUP($C36,'Carteira'!$A$4:$B$103,2,FALSE),"Ticker não cadastrado"))</f>
        <v/>
      </c>
      <c r="E36" s="4" t="n"/>
      <c r="F36" s="26" t="n"/>
      <c r="G36" s="27">
        <f>IF($C36="","",$E36*$F36)</f>
        <v/>
      </c>
      <c r="H36" s="26" t="n"/>
      <c r="I36" s="27">
        <f>IF($C36="","",$G36-$H36)</f>
        <v/>
      </c>
      <c r="J36" s="10">
        <f>IF($C36="","",IF($I36&gt;0,"Recebido","Verificar"))</f>
        <v/>
      </c>
      <c r="K36" s="5" t="n"/>
    </row>
    <row r="37">
      <c r="A37" s="29" t="n"/>
      <c r="B37" s="4" t="n"/>
      <c r="C37" s="4" t="n"/>
      <c r="D37" s="19">
        <f>IF($C37="","",IFERROR(VLOOKUP($C37,'Carteira'!$A$4:$B$103,2,FALSE),"Ticker não cadastrado"))</f>
        <v/>
      </c>
      <c r="E37" s="4" t="n"/>
      <c r="F37" s="26" t="n"/>
      <c r="G37" s="30">
        <f>IF($C37="","",$E37*$F37)</f>
        <v/>
      </c>
      <c r="H37" s="26" t="n"/>
      <c r="I37" s="30">
        <f>IF($C37="","",$G37-$H37)</f>
        <v/>
      </c>
      <c r="J37" s="13">
        <f>IF($C37="","",IF($I37&gt;0,"Recebido","Verificar"))</f>
        <v/>
      </c>
      <c r="K37" s="5" t="n"/>
    </row>
    <row r="38">
      <c r="A38" s="29" t="n"/>
      <c r="B38" s="4" t="n"/>
      <c r="C38" s="4" t="n"/>
      <c r="D38" s="18">
        <f>IF($C38="","",IFERROR(VLOOKUP($C38,'Carteira'!$A$4:$B$103,2,FALSE),"Ticker não cadastrado"))</f>
        <v/>
      </c>
      <c r="E38" s="4" t="n"/>
      <c r="F38" s="26" t="n"/>
      <c r="G38" s="27">
        <f>IF($C38="","",$E38*$F38)</f>
        <v/>
      </c>
      <c r="H38" s="26" t="n"/>
      <c r="I38" s="27">
        <f>IF($C38="","",$G38-$H38)</f>
        <v/>
      </c>
      <c r="J38" s="10">
        <f>IF($C38="","",IF($I38&gt;0,"Recebido","Verificar"))</f>
        <v/>
      </c>
      <c r="K38" s="5" t="n"/>
    </row>
    <row r="39">
      <c r="A39" s="29" t="n"/>
      <c r="B39" s="4" t="n"/>
      <c r="C39" s="4" t="n"/>
      <c r="D39" s="19">
        <f>IF($C39="","",IFERROR(VLOOKUP($C39,'Carteira'!$A$4:$B$103,2,FALSE),"Ticker não cadastrado"))</f>
        <v/>
      </c>
      <c r="E39" s="4" t="n"/>
      <c r="F39" s="26" t="n"/>
      <c r="G39" s="30">
        <f>IF($C39="","",$E39*$F39)</f>
        <v/>
      </c>
      <c r="H39" s="26" t="n"/>
      <c r="I39" s="30">
        <f>IF($C39="","",$G39-$H39)</f>
        <v/>
      </c>
      <c r="J39" s="13">
        <f>IF($C39="","",IF($I39&gt;0,"Recebido","Verificar"))</f>
        <v/>
      </c>
      <c r="K39" s="5" t="n"/>
    </row>
    <row r="40">
      <c r="A40" s="29" t="n"/>
      <c r="B40" s="4" t="n"/>
      <c r="C40" s="4" t="n"/>
      <c r="D40" s="18">
        <f>IF($C40="","",IFERROR(VLOOKUP($C40,'Carteira'!$A$4:$B$103,2,FALSE),"Ticker não cadastrado"))</f>
        <v/>
      </c>
      <c r="E40" s="4" t="n"/>
      <c r="F40" s="26" t="n"/>
      <c r="G40" s="27">
        <f>IF($C40="","",$E40*$F40)</f>
        <v/>
      </c>
      <c r="H40" s="26" t="n"/>
      <c r="I40" s="27">
        <f>IF($C40="","",$G40-$H40)</f>
        <v/>
      </c>
      <c r="J40" s="10">
        <f>IF($C40="","",IF($I40&gt;0,"Recebido","Verificar"))</f>
        <v/>
      </c>
      <c r="K40" s="5" t="n"/>
    </row>
    <row r="41">
      <c r="A41" s="29" t="n"/>
      <c r="B41" s="4" t="n"/>
      <c r="C41" s="4" t="n"/>
      <c r="D41" s="19">
        <f>IF($C41="","",IFERROR(VLOOKUP($C41,'Carteira'!$A$4:$B$103,2,FALSE),"Ticker não cadastrado"))</f>
        <v/>
      </c>
      <c r="E41" s="4" t="n"/>
      <c r="F41" s="26" t="n"/>
      <c r="G41" s="30">
        <f>IF($C41="","",$E41*$F41)</f>
        <v/>
      </c>
      <c r="H41" s="26" t="n"/>
      <c r="I41" s="30">
        <f>IF($C41="","",$G41-$H41)</f>
        <v/>
      </c>
      <c r="J41" s="13">
        <f>IF($C41="","",IF($I41&gt;0,"Recebido","Verificar"))</f>
        <v/>
      </c>
      <c r="K41" s="5" t="n"/>
    </row>
    <row r="42">
      <c r="A42" s="29" t="n"/>
      <c r="B42" s="4" t="n"/>
      <c r="C42" s="4" t="n"/>
      <c r="D42" s="18">
        <f>IF($C42="","",IFERROR(VLOOKUP($C42,'Carteira'!$A$4:$B$103,2,FALSE),"Ticker não cadastrado"))</f>
        <v/>
      </c>
      <c r="E42" s="4" t="n"/>
      <c r="F42" s="26" t="n"/>
      <c r="G42" s="27">
        <f>IF($C42="","",$E42*$F42)</f>
        <v/>
      </c>
      <c r="H42" s="26" t="n"/>
      <c r="I42" s="27">
        <f>IF($C42="","",$G42-$H42)</f>
        <v/>
      </c>
      <c r="J42" s="10">
        <f>IF($C42="","",IF($I42&gt;0,"Recebido","Verificar"))</f>
        <v/>
      </c>
      <c r="K42" s="5" t="n"/>
    </row>
    <row r="43">
      <c r="A43" s="29" t="n"/>
      <c r="B43" s="4" t="n"/>
      <c r="C43" s="4" t="n"/>
      <c r="D43" s="19">
        <f>IF($C43="","",IFERROR(VLOOKUP($C43,'Carteira'!$A$4:$B$103,2,FALSE),"Ticker não cadastrado"))</f>
        <v/>
      </c>
      <c r="E43" s="4" t="n"/>
      <c r="F43" s="26" t="n"/>
      <c r="G43" s="30">
        <f>IF($C43="","",$E43*$F43)</f>
        <v/>
      </c>
      <c r="H43" s="26" t="n"/>
      <c r="I43" s="30">
        <f>IF($C43="","",$G43-$H43)</f>
        <v/>
      </c>
      <c r="J43" s="13">
        <f>IF($C43="","",IF($I43&gt;0,"Recebido","Verificar"))</f>
        <v/>
      </c>
      <c r="K43" s="5" t="n"/>
    </row>
    <row r="44">
      <c r="A44" s="29" t="n"/>
      <c r="B44" s="4" t="n"/>
      <c r="C44" s="4" t="n"/>
      <c r="D44" s="18">
        <f>IF($C44="","",IFERROR(VLOOKUP($C44,'Carteira'!$A$4:$B$103,2,FALSE),"Ticker não cadastrado"))</f>
        <v/>
      </c>
      <c r="E44" s="4" t="n"/>
      <c r="F44" s="26" t="n"/>
      <c r="G44" s="27">
        <f>IF($C44="","",$E44*$F44)</f>
        <v/>
      </c>
      <c r="H44" s="26" t="n"/>
      <c r="I44" s="27">
        <f>IF($C44="","",$G44-$H44)</f>
        <v/>
      </c>
      <c r="J44" s="10">
        <f>IF($C44="","",IF($I44&gt;0,"Recebido","Verificar"))</f>
        <v/>
      </c>
      <c r="K44" s="5" t="n"/>
    </row>
    <row r="45">
      <c r="A45" s="29" t="n"/>
      <c r="B45" s="4" t="n"/>
      <c r="C45" s="4" t="n"/>
      <c r="D45" s="19">
        <f>IF($C45="","",IFERROR(VLOOKUP($C45,'Carteira'!$A$4:$B$103,2,FALSE),"Ticker não cadastrado"))</f>
        <v/>
      </c>
      <c r="E45" s="4" t="n"/>
      <c r="F45" s="26" t="n"/>
      <c r="G45" s="30">
        <f>IF($C45="","",$E45*$F45)</f>
        <v/>
      </c>
      <c r="H45" s="26" t="n"/>
      <c r="I45" s="30">
        <f>IF($C45="","",$G45-$H45)</f>
        <v/>
      </c>
      <c r="J45" s="13">
        <f>IF($C45="","",IF($I45&gt;0,"Recebido","Verificar"))</f>
        <v/>
      </c>
      <c r="K45" s="5" t="n"/>
    </row>
    <row r="46">
      <c r="A46" s="29" t="n"/>
      <c r="B46" s="4" t="n"/>
      <c r="C46" s="4" t="n"/>
      <c r="D46" s="18">
        <f>IF($C46="","",IFERROR(VLOOKUP($C46,'Carteira'!$A$4:$B$103,2,FALSE),"Ticker não cadastrado"))</f>
        <v/>
      </c>
      <c r="E46" s="4" t="n"/>
      <c r="F46" s="26" t="n"/>
      <c r="G46" s="27">
        <f>IF($C46="","",$E46*$F46)</f>
        <v/>
      </c>
      <c r="H46" s="26" t="n"/>
      <c r="I46" s="27">
        <f>IF($C46="","",$G46-$H46)</f>
        <v/>
      </c>
      <c r="J46" s="10">
        <f>IF($C46="","",IF($I46&gt;0,"Recebido","Verificar"))</f>
        <v/>
      </c>
      <c r="K46" s="5" t="n"/>
    </row>
    <row r="47">
      <c r="A47" s="29" t="n"/>
      <c r="B47" s="4" t="n"/>
      <c r="C47" s="4" t="n"/>
      <c r="D47" s="19">
        <f>IF($C47="","",IFERROR(VLOOKUP($C47,'Carteira'!$A$4:$B$103,2,FALSE),"Ticker não cadastrado"))</f>
        <v/>
      </c>
      <c r="E47" s="4" t="n"/>
      <c r="F47" s="26" t="n"/>
      <c r="G47" s="30">
        <f>IF($C47="","",$E47*$F47)</f>
        <v/>
      </c>
      <c r="H47" s="26" t="n"/>
      <c r="I47" s="30">
        <f>IF($C47="","",$G47-$H47)</f>
        <v/>
      </c>
      <c r="J47" s="13">
        <f>IF($C47="","",IF($I47&gt;0,"Recebido","Verificar"))</f>
        <v/>
      </c>
      <c r="K47" s="5" t="n"/>
    </row>
    <row r="48">
      <c r="A48" s="29" t="n"/>
      <c r="B48" s="4" t="n"/>
      <c r="C48" s="4" t="n"/>
      <c r="D48" s="18">
        <f>IF($C48="","",IFERROR(VLOOKUP($C48,'Carteira'!$A$4:$B$103,2,FALSE),"Ticker não cadastrado"))</f>
        <v/>
      </c>
      <c r="E48" s="4" t="n"/>
      <c r="F48" s="26" t="n"/>
      <c r="G48" s="27">
        <f>IF($C48="","",$E48*$F48)</f>
        <v/>
      </c>
      <c r="H48" s="26" t="n"/>
      <c r="I48" s="27">
        <f>IF($C48="","",$G48-$H48)</f>
        <v/>
      </c>
      <c r="J48" s="10">
        <f>IF($C48="","",IF($I48&gt;0,"Recebido","Verificar"))</f>
        <v/>
      </c>
      <c r="K48" s="5" t="n"/>
    </row>
    <row r="49">
      <c r="A49" s="29" t="n"/>
      <c r="B49" s="4" t="n"/>
      <c r="C49" s="4" t="n"/>
      <c r="D49" s="19">
        <f>IF($C49="","",IFERROR(VLOOKUP($C49,'Carteira'!$A$4:$B$103,2,FALSE),"Ticker não cadastrado"))</f>
        <v/>
      </c>
      <c r="E49" s="4" t="n"/>
      <c r="F49" s="26" t="n"/>
      <c r="G49" s="30">
        <f>IF($C49="","",$E49*$F49)</f>
        <v/>
      </c>
      <c r="H49" s="26" t="n"/>
      <c r="I49" s="30">
        <f>IF($C49="","",$G49-$H49)</f>
        <v/>
      </c>
      <c r="J49" s="13">
        <f>IF($C49="","",IF($I49&gt;0,"Recebido","Verificar"))</f>
        <v/>
      </c>
      <c r="K49" s="5" t="n"/>
    </row>
    <row r="50">
      <c r="A50" s="29" t="n"/>
      <c r="B50" s="4" t="n"/>
      <c r="C50" s="4" t="n"/>
      <c r="D50" s="18">
        <f>IF($C50="","",IFERROR(VLOOKUP($C50,'Carteira'!$A$4:$B$103,2,FALSE),"Ticker não cadastrado"))</f>
        <v/>
      </c>
      <c r="E50" s="4" t="n"/>
      <c r="F50" s="26" t="n"/>
      <c r="G50" s="27">
        <f>IF($C50="","",$E50*$F50)</f>
        <v/>
      </c>
      <c r="H50" s="26" t="n"/>
      <c r="I50" s="27">
        <f>IF($C50="","",$G50-$H50)</f>
        <v/>
      </c>
      <c r="J50" s="10">
        <f>IF($C50="","",IF($I50&gt;0,"Recebido","Verificar"))</f>
        <v/>
      </c>
      <c r="K50" s="5" t="n"/>
    </row>
    <row r="51">
      <c r="A51" s="29" t="n"/>
      <c r="B51" s="4" t="n"/>
      <c r="C51" s="4" t="n"/>
      <c r="D51" s="19">
        <f>IF($C51="","",IFERROR(VLOOKUP($C51,'Carteira'!$A$4:$B$103,2,FALSE),"Ticker não cadastrado"))</f>
        <v/>
      </c>
      <c r="E51" s="4" t="n"/>
      <c r="F51" s="26" t="n"/>
      <c r="G51" s="30">
        <f>IF($C51="","",$E51*$F51)</f>
        <v/>
      </c>
      <c r="H51" s="26" t="n"/>
      <c r="I51" s="30">
        <f>IF($C51="","",$G51-$H51)</f>
        <v/>
      </c>
      <c r="J51" s="13">
        <f>IF($C51="","",IF($I51&gt;0,"Recebido","Verificar"))</f>
        <v/>
      </c>
      <c r="K51" s="5" t="n"/>
    </row>
    <row r="52">
      <c r="A52" s="29" t="n"/>
      <c r="B52" s="4" t="n"/>
      <c r="C52" s="4" t="n"/>
      <c r="D52" s="18">
        <f>IF($C52="","",IFERROR(VLOOKUP($C52,'Carteira'!$A$4:$B$103,2,FALSE),"Ticker não cadastrado"))</f>
        <v/>
      </c>
      <c r="E52" s="4" t="n"/>
      <c r="F52" s="26" t="n"/>
      <c r="G52" s="27">
        <f>IF($C52="","",$E52*$F52)</f>
        <v/>
      </c>
      <c r="H52" s="26" t="n"/>
      <c r="I52" s="27">
        <f>IF($C52="","",$G52-$H52)</f>
        <v/>
      </c>
      <c r="J52" s="10">
        <f>IF($C52="","",IF($I52&gt;0,"Recebido","Verificar"))</f>
        <v/>
      </c>
      <c r="K52" s="5" t="n"/>
    </row>
    <row r="53">
      <c r="A53" s="29" t="n"/>
      <c r="B53" s="4" t="n"/>
      <c r="C53" s="4" t="n"/>
      <c r="D53" s="19">
        <f>IF($C53="","",IFERROR(VLOOKUP($C53,'Carteira'!$A$4:$B$103,2,FALSE),"Ticker não cadastrado"))</f>
        <v/>
      </c>
      <c r="E53" s="4" t="n"/>
      <c r="F53" s="26" t="n"/>
      <c r="G53" s="30">
        <f>IF($C53="","",$E53*$F53)</f>
        <v/>
      </c>
      <c r="H53" s="26" t="n"/>
      <c r="I53" s="30">
        <f>IF($C53="","",$G53-$H53)</f>
        <v/>
      </c>
      <c r="J53" s="13">
        <f>IF($C53="","",IF($I53&gt;0,"Recebido","Verificar"))</f>
        <v/>
      </c>
      <c r="K53" s="5" t="n"/>
    </row>
    <row r="54">
      <c r="A54" s="29" t="n"/>
      <c r="B54" s="4" t="n"/>
      <c r="C54" s="4" t="n"/>
      <c r="D54" s="18">
        <f>IF($C54="","",IFERROR(VLOOKUP($C54,'Carteira'!$A$4:$B$103,2,FALSE),"Ticker não cadastrado"))</f>
        <v/>
      </c>
      <c r="E54" s="4" t="n"/>
      <c r="F54" s="26" t="n"/>
      <c r="G54" s="27">
        <f>IF($C54="","",$E54*$F54)</f>
        <v/>
      </c>
      <c r="H54" s="26" t="n"/>
      <c r="I54" s="27">
        <f>IF($C54="","",$G54-$H54)</f>
        <v/>
      </c>
      <c r="J54" s="10">
        <f>IF($C54="","",IF($I54&gt;0,"Recebido","Verificar"))</f>
        <v/>
      </c>
      <c r="K54" s="5" t="n"/>
    </row>
    <row r="55">
      <c r="A55" s="29" t="n"/>
      <c r="B55" s="4" t="n"/>
      <c r="C55" s="4" t="n"/>
      <c r="D55" s="19">
        <f>IF($C55="","",IFERROR(VLOOKUP($C55,'Carteira'!$A$4:$B$103,2,FALSE),"Ticker não cadastrado"))</f>
        <v/>
      </c>
      <c r="E55" s="4" t="n"/>
      <c r="F55" s="26" t="n"/>
      <c r="G55" s="30">
        <f>IF($C55="","",$E55*$F55)</f>
        <v/>
      </c>
      <c r="H55" s="26" t="n"/>
      <c r="I55" s="30">
        <f>IF($C55="","",$G55-$H55)</f>
        <v/>
      </c>
      <c r="J55" s="13">
        <f>IF($C55="","",IF($I55&gt;0,"Recebido","Verificar"))</f>
        <v/>
      </c>
      <c r="K55" s="5" t="n"/>
    </row>
    <row r="56">
      <c r="A56" s="29" t="n"/>
      <c r="B56" s="4" t="n"/>
      <c r="C56" s="4" t="n"/>
      <c r="D56" s="18">
        <f>IF($C56="","",IFERROR(VLOOKUP($C56,'Carteira'!$A$4:$B$103,2,FALSE),"Ticker não cadastrado"))</f>
        <v/>
      </c>
      <c r="E56" s="4" t="n"/>
      <c r="F56" s="26" t="n"/>
      <c r="G56" s="27">
        <f>IF($C56="","",$E56*$F56)</f>
        <v/>
      </c>
      <c r="H56" s="26" t="n"/>
      <c r="I56" s="27">
        <f>IF($C56="","",$G56-$H56)</f>
        <v/>
      </c>
      <c r="J56" s="10">
        <f>IF($C56="","",IF($I56&gt;0,"Recebido","Verificar"))</f>
        <v/>
      </c>
      <c r="K56" s="5" t="n"/>
    </row>
    <row r="57">
      <c r="A57" s="29" t="n"/>
      <c r="B57" s="4" t="n"/>
      <c r="C57" s="4" t="n"/>
      <c r="D57" s="19">
        <f>IF($C57="","",IFERROR(VLOOKUP($C57,'Carteira'!$A$4:$B$103,2,FALSE),"Ticker não cadastrado"))</f>
        <v/>
      </c>
      <c r="E57" s="4" t="n"/>
      <c r="F57" s="26" t="n"/>
      <c r="G57" s="30">
        <f>IF($C57="","",$E57*$F57)</f>
        <v/>
      </c>
      <c r="H57" s="26" t="n"/>
      <c r="I57" s="30">
        <f>IF($C57="","",$G57-$H57)</f>
        <v/>
      </c>
      <c r="J57" s="13">
        <f>IF($C57="","",IF($I57&gt;0,"Recebido","Verificar"))</f>
        <v/>
      </c>
      <c r="K57" s="5" t="n"/>
    </row>
    <row r="58">
      <c r="A58" s="29" t="n"/>
      <c r="B58" s="4" t="n"/>
      <c r="C58" s="4" t="n"/>
      <c r="D58" s="18">
        <f>IF($C58="","",IFERROR(VLOOKUP($C58,'Carteira'!$A$4:$B$103,2,FALSE),"Ticker não cadastrado"))</f>
        <v/>
      </c>
      <c r="E58" s="4" t="n"/>
      <c r="F58" s="26" t="n"/>
      <c r="G58" s="27">
        <f>IF($C58="","",$E58*$F58)</f>
        <v/>
      </c>
      <c r="H58" s="26" t="n"/>
      <c r="I58" s="27">
        <f>IF($C58="","",$G58-$H58)</f>
        <v/>
      </c>
      <c r="J58" s="10">
        <f>IF($C58="","",IF($I58&gt;0,"Recebido","Verificar"))</f>
        <v/>
      </c>
      <c r="K58" s="5" t="n"/>
    </row>
    <row r="59">
      <c r="A59" s="29" t="n"/>
      <c r="B59" s="4" t="n"/>
      <c r="C59" s="4" t="n"/>
      <c r="D59" s="19">
        <f>IF($C59="","",IFERROR(VLOOKUP($C59,'Carteira'!$A$4:$B$103,2,FALSE),"Ticker não cadastrado"))</f>
        <v/>
      </c>
      <c r="E59" s="4" t="n"/>
      <c r="F59" s="26" t="n"/>
      <c r="G59" s="30">
        <f>IF($C59="","",$E59*$F59)</f>
        <v/>
      </c>
      <c r="H59" s="26" t="n"/>
      <c r="I59" s="30">
        <f>IF($C59="","",$G59-$H59)</f>
        <v/>
      </c>
      <c r="J59" s="13">
        <f>IF($C59="","",IF($I59&gt;0,"Recebido","Verificar"))</f>
        <v/>
      </c>
      <c r="K59" s="5" t="n"/>
    </row>
    <row r="60">
      <c r="A60" s="29" t="n"/>
      <c r="B60" s="4" t="n"/>
      <c r="C60" s="4" t="n"/>
      <c r="D60" s="18">
        <f>IF($C60="","",IFERROR(VLOOKUP($C60,'Carteira'!$A$4:$B$103,2,FALSE),"Ticker não cadastrado"))</f>
        <v/>
      </c>
      <c r="E60" s="4" t="n"/>
      <c r="F60" s="26" t="n"/>
      <c r="G60" s="27">
        <f>IF($C60="","",$E60*$F60)</f>
        <v/>
      </c>
      <c r="H60" s="26" t="n"/>
      <c r="I60" s="27">
        <f>IF($C60="","",$G60-$H60)</f>
        <v/>
      </c>
      <c r="J60" s="10">
        <f>IF($C60="","",IF($I60&gt;0,"Recebido","Verificar"))</f>
        <v/>
      </c>
      <c r="K60" s="5" t="n"/>
    </row>
    <row r="61">
      <c r="A61" s="29" t="n"/>
      <c r="B61" s="4" t="n"/>
      <c r="C61" s="4" t="n"/>
      <c r="D61" s="19">
        <f>IF($C61="","",IFERROR(VLOOKUP($C61,'Carteira'!$A$4:$B$103,2,FALSE),"Ticker não cadastrado"))</f>
        <v/>
      </c>
      <c r="E61" s="4" t="n"/>
      <c r="F61" s="26" t="n"/>
      <c r="G61" s="30">
        <f>IF($C61="","",$E61*$F61)</f>
        <v/>
      </c>
      <c r="H61" s="26" t="n"/>
      <c r="I61" s="30">
        <f>IF($C61="","",$G61-$H61)</f>
        <v/>
      </c>
      <c r="J61" s="13">
        <f>IF($C61="","",IF($I61&gt;0,"Recebido","Verificar"))</f>
        <v/>
      </c>
      <c r="K61" s="5" t="n"/>
    </row>
    <row r="62">
      <c r="A62" s="29" t="n"/>
      <c r="B62" s="4" t="n"/>
      <c r="C62" s="4" t="n"/>
      <c r="D62" s="18">
        <f>IF($C62="","",IFERROR(VLOOKUP($C62,'Carteira'!$A$4:$B$103,2,FALSE),"Ticker não cadastrado"))</f>
        <v/>
      </c>
      <c r="E62" s="4" t="n"/>
      <c r="F62" s="26" t="n"/>
      <c r="G62" s="27">
        <f>IF($C62="","",$E62*$F62)</f>
        <v/>
      </c>
      <c r="H62" s="26" t="n"/>
      <c r="I62" s="27">
        <f>IF($C62="","",$G62-$H62)</f>
        <v/>
      </c>
      <c r="J62" s="10">
        <f>IF($C62="","",IF($I62&gt;0,"Recebido","Verificar"))</f>
        <v/>
      </c>
      <c r="K62" s="5" t="n"/>
    </row>
    <row r="63">
      <c r="A63" s="29" t="n"/>
      <c r="B63" s="4" t="n"/>
      <c r="C63" s="4" t="n"/>
      <c r="D63" s="19">
        <f>IF($C63="","",IFERROR(VLOOKUP($C63,'Carteira'!$A$4:$B$103,2,FALSE),"Ticker não cadastrado"))</f>
        <v/>
      </c>
      <c r="E63" s="4" t="n"/>
      <c r="F63" s="26" t="n"/>
      <c r="G63" s="30">
        <f>IF($C63="","",$E63*$F63)</f>
        <v/>
      </c>
      <c r="H63" s="26" t="n"/>
      <c r="I63" s="30">
        <f>IF($C63="","",$G63-$H63)</f>
        <v/>
      </c>
      <c r="J63" s="13">
        <f>IF($C63="","",IF($I63&gt;0,"Recebido","Verificar"))</f>
        <v/>
      </c>
      <c r="K63" s="5" t="n"/>
    </row>
    <row r="64">
      <c r="A64" s="29" t="n"/>
      <c r="B64" s="4" t="n"/>
      <c r="C64" s="4" t="n"/>
      <c r="D64" s="18">
        <f>IF($C64="","",IFERROR(VLOOKUP($C64,'Carteira'!$A$4:$B$103,2,FALSE),"Ticker não cadastrado"))</f>
        <v/>
      </c>
      <c r="E64" s="4" t="n"/>
      <c r="F64" s="26" t="n"/>
      <c r="G64" s="27">
        <f>IF($C64="","",$E64*$F64)</f>
        <v/>
      </c>
      <c r="H64" s="26" t="n"/>
      <c r="I64" s="27">
        <f>IF($C64="","",$G64-$H64)</f>
        <v/>
      </c>
      <c r="J64" s="10">
        <f>IF($C64="","",IF($I64&gt;0,"Recebido","Verificar"))</f>
        <v/>
      </c>
      <c r="K64" s="5" t="n"/>
    </row>
    <row r="65">
      <c r="A65" s="29" t="n"/>
      <c r="B65" s="4" t="n"/>
      <c r="C65" s="4" t="n"/>
      <c r="D65" s="19">
        <f>IF($C65="","",IFERROR(VLOOKUP($C65,'Carteira'!$A$4:$B$103,2,FALSE),"Ticker não cadastrado"))</f>
        <v/>
      </c>
      <c r="E65" s="4" t="n"/>
      <c r="F65" s="26" t="n"/>
      <c r="G65" s="30">
        <f>IF($C65="","",$E65*$F65)</f>
        <v/>
      </c>
      <c r="H65" s="26" t="n"/>
      <c r="I65" s="30">
        <f>IF($C65="","",$G65-$H65)</f>
        <v/>
      </c>
      <c r="J65" s="13">
        <f>IF($C65="","",IF($I65&gt;0,"Recebido","Verificar"))</f>
        <v/>
      </c>
      <c r="K65" s="5" t="n"/>
    </row>
    <row r="66">
      <c r="A66" s="29" t="n"/>
      <c r="B66" s="4" t="n"/>
      <c r="C66" s="4" t="n"/>
      <c r="D66" s="18">
        <f>IF($C66="","",IFERROR(VLOOKUP($C66,'Carteira'!$A$4:$B$103,2,FALSE),"Ticker não cadastrado"))</f>
        <v/>
      </c>
      <c r="E66" s="4" t="n"/>
      <c r="F66" s="26" t="n"/>
      <c r="G66" s="27">
        <f>IF($C66="","",$E66*$F66)</f>
        <v/>
      </c>
      <c r="H66" s="26" t="n"/>
      <c r="I66" s="27">
        <f>IF($C66="","",$G66-$H66)</f>
        <v/>
      </c>
      <c r="J66" s="10">
        <f>IF($C66="","",IF($I66&gt;0,"Recebido","Verificar"))</f>
        <v/>
      </c>
      <c r="K66" s="5" t="n"/>
    </row>
    <row r="67">
      <c r="A67" s="29" t="n"/>
      <c r="B67" s="4" t="n"/>
      <c r="C67" s="4" t="n"/>
      <c r="D67" s="19">
        <f>IF($C67="","",IFERROR(VLOOKUP($C67,'Carteira'!$A$4:$B$103,2,FALSE),"Ticker não cadastrado"))</f>
        <v/>
      </c>
      <c r="E67" s="4" t="n"/>
      <c r="F67" s="26" t="n"/>
      <c r="G67" s="30">
        <f>IF($C67="","",$E67*$F67)</f>
        <v/>
      </c>
      <c r="H67" s="26" t="n"/>
      <c r="I67" s="30">
        <f>IF($C67="","",$G67-$H67)</f>
        <v/>
      </c>
      <c r="J67" s="13">
        <f>IF($C67="","",IF($I67&gt;0,"Recebido","Verificar"))</f>
        <v/>
      </c>
      <c r="K67" s="5" t="n"/>
    </row>
    <row r="68">
      <c r="A68" s="29" t="n"/>
      <c r="B68" s="4" t="n"/>
      <c r="C68" s="4" t="n"/>
      <c r="D68" s="18">
        <f>IF($C68="","",IFERROR(VLOOKUP($C68,'Carteira'!$A$4:$B$103,2,FALSE),"Ticker não cadastrado"))</f>
        <v/>
      </c>
      <c r="E68" s="4" t="n"/>
      <c r="F68" s="26" t="n"/>
      <c r="G68" s="27">
        <f>IF($C68="","",$E68*$F68)</f>
        <v/>
      </c>
      <c r="H68" s="26" t="n"/>
      <c r="I68" s="27">
        <f>IF($C68="","",$G68-$H68)</f>
        <v/>
      </c>
      <c r="J68" s="10">
        <f>IF($C68="","",IF($I68&gt;0,"Recebido","Verificar"))</f>
        <v/>
      </c>
      <c r="K68" s="5" t="n"/>
    </row>
    <row r="69">
      <c r="A69" s="29" t="n"/>
      <c r="B69" s="4" t="n"/>
      <c r="C69" s="4" t="n"/>
      <c r="D69" s="19">
        <f>IF($C69="","",IFERROR(VLOOKUP($C69,'Carteira'!$A$4:$B$103,2,FALSE),"Ticker não cadastrado"))</f>
        <v/>
      </c>
      <c r="E69" s="4" t="n"/>
      <c r="F69" s="26" t="n"/>
      <c r="G69" s="30">
        <f>IF($C69="","",$E69*$F69)</f>
        <v/>
      </c>
      <c r="H69" s="26" t="n"/>
      <c r="I69" s="30">
        <f>IF($C69="","",$G69-$H69)</f>
        <v/>
      </c>
      <c r="J69" s="13">
        <f>IF($C69="","",IF($I69&gt;0,"Recebido","Verificar"))</f>
        <v/>
      </c>
      <c r="K69" s="5" t="n"/>
    </row>
    <row r="70">
      <c r="A70" s="29" t="n"/>
      <c r="B70" s="4" t="n"/>
      <c r="C70" s="4" t="n"/>
      <c r="D70" s="18">
        <f>IF($C70="","",IFERROR(VLOOKUP($C70,'Carteira'!$A$4:$B$103,2,FALSE),"Ticker não cadastrado"))</f>
        <v/>
      </c>
      <c r="E70" s="4" t="n"/>
      <c r="F70" s="26" t="n"/>
      <c r="G70" s="27">
        <f>IF($C70="","",$E70*$F70)</f>
        <v/>
      </c>
      <c r="H70" s="26" t="n"/>
      <c r="I70" s="27">
        <f>IF($C70="","",$G70-$H70)</f>
        <v/>
      </c>
      <c r="J70" s="10">
        <f>IF($C70="","",IF($I70&gt;0,"Recebido","Verificar"))</f>
        <v/>
      </c>
      <c r="K70" s="5" t="n"/>
    </row>
    <row r="71">
      <c r="A71" s="29" t="n"/>
      <c r="B71" s="4" t="n"/>
      <c r="C71" s="4" t="n"/>
      <c r="D71" s="19">
        <f>IF($C71="","",IFERROR(VLOOKUP($C71,'Carteira'!$A$4:$B$103,2,FALSE),"Ticker não cadastrado"))</f>
        <v/>
      </c>
      <c r="E71" s="4" t="n"/>
      <c r="F71" s="26" t="n"/>
      <c r="G71" s="30">
        <f>IF($C71="","",$E71*$F71)</f>
        <v/>
      </c>
      <c r="H71" s="26" t="n"/>
      <c r="I71" s="30">
        <f>IF($C71="","",$G71-$H71)</f>
        <v/>
      </c>
      <c r="J71" s="13">
        <f>IF($C71="","",IF($I71&gt;0,"Recebido","Verificar"))</f>
        <v/>
      </c>
      <c r="K71" s="5" t="n"/>
    </row>
    <row r="72">
      <c r="A72" s="29" t="n"/>
      <c r="B72" s="4" t="n"/>
      <c r="C72" s="4" t="n"/>
      <c r="D72" s="18">
        <f>IF($C72="","",IFERROR(VLOOKUP($C72,'Carteira'!$A$4:$B$103,2,FALSE),"Ticker não cadastrado"))</f>
        <v/>
      </c>
      <c r="E72" s="4" t="n"/>
      <c r="F72" s="26" t="n"/>
      <c r="G72" s="27">
        <f>IF($C72="","",$E72*$F72)</f>
        <v/>
      </c>
      <c r="H72" s="26" t="n"/>
      <c r="I72" s="27">
        <f>IF($C72="","",$G72-$H72)</f>
        <v/>
      </c>
      <c r="J72" s="10">
        <f>IF($C72="","",IF($I72&gt;0,"Recebido","Verificar"))</f>
        <v/>
      </c>
      <c r="K72" s="5" t="n"/>
    </row>
    <row r="73">
      <c r="A73" s="29" t="n"/>
      <c r="B73" s="4" t="n"/>
      <c r="C73" s="4" t="n"/>
      <c r="D73" s="19">
        <f>IF($C73="","",IFERROR(VLOOKUP($C73,'Carteira'!$A$4:$B$103,2,FALSE),"Ticker não cadastrado"))</f>
        <v/>
      </c>
      <c r="E73" s="4" t="n"/>
      <c r="F73" s="26" t="n"/>
      <c r="G73" s="30">
        <f>IF($C73="","",$E73*$F73)</f>
        <v/>
      </c>
      <c r="H73" s="26" t="n"/>
      <c r="I73" s="30">
        <f>IF($C73="","",$G73-$H73)</f>
        <v/>
      </c>
      <c r="J73" s="13">
        <f>IF($C73="","",IF($I73&gt;0,"Recebido","Verificar"))</f>
        <v/>
      </c>
      <c r="K73" s="5" t="n"/>
    </row>
    <row r="74">
      <c r="A74" s="29" t="n"/>
      <c r="B74" s="4" t="n"/>
      <c r="C74" s="4" t="n"/>
      <c r="D74" s="18">
        <f>IF($C74="","",IFERROR(VLOOKUP($C74,'Carteira'!$A$4:$B$103,2,FALSE),"Ticker não cadastrado"))</f>
        <v/>
      </c>
      <c r="E74" s="4" t="n"/>
      <c r="F74" s="26" t="n"/>
      <c r="G74" s="27">
        <f>IF($C74="","",$E74*$F74)</f>
        <v/>
      </c>
      <c r="H74" s="26" t="n"/>
      <c r="I74" s="27">
        <f>IF($C74="","",$G74-$H74)</f>
        <v/>
      </c>
      <c r="J74" s="10">
        <f>IF($C74="","",IF($I74&gt;0,"Recebido","Verificar"))</f>
        <v/>
      </c>
      <c r="K74" s="5" t="n"/>
    </row>
    <row r="75">
      <c r="A75" s="29" t="n"/>
      <c r="B75" s="4" t="n"/>
      <c r="C75" s="4" t="n"/>
      <c r="D75" s="19">
        <f>IF($C75="","",IFERROR(VLOOKUP($C75,'Carteira'!$A$4:$B$103,2,FALSE),"Ticker não cadastrado"))</f>
        <v/>
      </c>
      <c r="E75" s="4" t="n"/>
      <c r="F75" s="26" t="n"/>
      <c r="G75" s="30">
        <f>IF($C75="","",$E75*$F75)</f>
        <v/>
      </c>
      <c r="H75" s="26" t="n"/>
      <c r="I75" s="30">
        <f>IF($C75="","",$G75-$H75)</f>
        <v/>
      </c>
      <c r="J75" s="13">
        <f>IF($C75="","",IF($I75&gt;0,"Recebido","Verificar"))</f>
        <v/>
      </c>
      <c r="K75" s="5" t="n"/>
    </row>
    <row r="76">
      <c r="A76" s="29" t="n"/>
      <c r="B76" s="4" t="n"/>
      <c r="C76" s="4" t="n"/>
      <c r="D76" s="18">
        <f>IF($C76="","",IFERROR(VLOOKUP($C76,'Carteira'!$A$4:$B$103,2,FALSE),"Ticker não cadastrado"))</f>
        <v/>
      </c>
      <c r="E76" s="4" t="n"/>
      <c r="F76" s="26" t="n"/>
      <c r="G76" s="27">
        <f>IF($C76="","",$E76*$F76)</f>
        <v/>
      </c>
      <c r="H76" s="26" t="n"/>
      <c r="I76" s="27">
        <f>IF($C76="","",$G76-$H76)</f>
        <v/>
      </c>
      <c r="J76" s="10">
        <f>IF($C76="","",IF($I76&gt;0,"Recebido","Verificar"))</f>
        <v/>
      </c>
      <c r="K76" s="5" t="n"/>
    </row>
    <row r="77">
      <c r="A77" s="29" t="n"/>
      <c r="B77" s="4" t="n"/>
      <c r="C77" s="4" t="n"/>
      <c r="D77" s="19">
        <f>IF($C77="","",IFERROR(VLOOKUP($C77,'Carteira'!$A$4:$B$103,2,FALSE),"Ticker não cadastrado"))</f>
        <v/>
      </c>
      <c r="E77" s="4" t="n"/>
      <c r="F77" s="26" t="n"/>
      <c r="G77" s="30">
        <f>IF($C77="","",$E77*$F77)</f>
        <v/>
      </c>
      <c r="H77" s="26" t="n"/>
      <c r="I77" s="30">
        <f>IF($C77="","",$G77-$H77)</f>
        <v/>
      </c>
      <c r="J77" s="13">
        <f>IF($C77="","",IF($I77&gt;0,"Recebido","Verificar"))</f>
        <v/>
      </c>
      <c r="K77" s="5" t="n"/>
    </row>
    <row r="78">
      <c r="A78" s="29" t="n"/>
      <c r="B78" s="4" t="n"/>
      <c r="C78" s="4" t="n"/>
      <c r="D78" s="18">
        <f>IF($C78="","",IFERROR(VLOOKUP($C78,'Carteira'!$A$4:$B$103,2,FALSE),"Ticker não cadastrado"))</f>
        <v/>
      </c>
      <c r="E78" s="4" t="n"/>
      <c r="F78" s="26" t="n"/>
      <c r="G78" s="27">
        <f>IF($C78="","",$E78*$F78)</f>
        <v/>
      </c>
      <c r="H78" s="26" t="n"/>
      <c r="I78" s="27">
        <f>IF($C78="","",$G78-$H78)</f>
        <v/>
      </c>
      <c r="J78" s="10">
        <f>IF($C78="","",IF($I78&gt;0,"Recebido","Verificar"))</f>
        <v/>
      </c>
      <c r="K78" s="5" t="n"/>
    </row>
    <row r="79">
      <c r="A79" s="29" t="n"/>
      <c r="B79" s="4" t="n"/>
      <c r="C79" s="4" t="n"/>
      <c r="D79" s="19">
        <f>IF($C79="","",IFERROR(VLOOKUP($C79,'Carteira'!$A$4:$B$103,2,FALSE),"Ticker não cadastrado"))</f>
        <v/>
      </c>
      <c r="E79" s="4" t="n"/>
      <c r="F79" s="26" t="n"/>
      <c r="G79" s="30">
        <f>IF($C79="","",$E79*$F79)</f>
        <v/>
      </c>
      <c r="H79" s="26" t="n"/>
      <c r="I79" s="30">
        <f>IF($C79="","",$G79-$H79)</f>
        <v/>
      </c>
      <c r="J79" s="13">
        <f>IF($C79="","",IF($I79&gt;0,"Recebido","Verificar"))</f>
        <v/>
      </c>
      <c r="K79" s="5" t="n"/>
    </row>
    <row r="80">
      <c r="A80" s="29" t="n"/>
      <c r="B80" s="4" t="n"/>
      <c r="C80" s="4" t="n"/>
      <c r="D80" s="18">
        <f>IF($C80="","",IFERROR(VLOOKUP($C80,'Carteira'!$A$4:$B$103,2,FALSE),"Ticker não cadastrado"))</f>
        <v/>
      </c>
      <c r="E80" s="4" t="n"/>
      <c r="F80" s="26" t="n"/>
      <c r="G80" s="27">
        <f>IF($C80="","",$E80*$F80)</f>
        <v/>
      </c>
      <c r="H80" s="26" t="n"/>
      <c r="I80" s="27">
        <f>IF($C80="","",$G80-$H80)</f>
        <v/>
      </c>
      <c r="J80" s="10">
        <f>IF($C80="","",IF($I80&gt;0,"Recebido","Verificar"))</f>
        <v/>
      </c>
      <c r="K80" s="5" t="n"/>
    </row>
    <row r="81">
      <c r="A81" s="29" t="n"/>
      <c r="B81" s="4" t="n"/>
      <c r="C81" s="4" t="n"/>
      <c r="D81" s="19">
        <f>IF($C81="","",IFERROR(VLOOKUP($C81,'Carteira'!$A$4:$B$103,2,FALSE),"Ticker não cadastrado"))</f>
        <v/>
      </c>
      <c r="E81" s="4" t="n"/>
      <c r="F81" s="26" t="n"/>
      <c r="G81" s="30">
        <f>IF($C81="","",$E81*$F81)</f>
        <v/>
      </c>
      <c r="H81" s="26" t="n"/>
      <c r="I81" s="30">
        <f>IF($C81="","",$G81-$H81)</f>
        <v/>
      </c>
      <c r="J81" s="13">
        <f>IF($C81="","",IF($I81&gt;0,"Recebido","Verificar"))</f>
        <v/>
      </c>
      <c r="K81" s="5" t="n"/>
    </row>
    <row r="82">
      <c r="A82" s="29" t="n"/>
      <c r="B82" s="4" t="n"/>
      <c r="C82" s="4" t="n"/>
      <c r="D82" s="18">
        <f>IF($C82="","",IFERROR(VLOOKUP($C82,'Carteira'!$A$4:$B$103,2,FALSE),"Ticker não cadastrado"))</f>
        <v/>
      </c>
      <c r="E82" s="4" t="n"/>
      <c r="F82" s="26" t="n"/>
      <c r="G82" s="27">
        <f>IF($C82="","",$E82*$F82)</f>
        <v/>
      </c>
      <c r="H82" s="26" t="n"/>
      <c r="I82" s="27">
        <f>IF($C82="","",$G82-$H82)</f>
        <v/>
      </c>
      <c r="J82" s="10">
        <f>IF($C82="","",IF($I82&gt;0,"Recebido","Verificar"))</f>
        <v/>
      </c>
      <c r="K82" s="5" t="n"/>
    </row>
    <row r="83">
      <c r="A83" s="29" t="n"/>
      <c r="B83" s="4" t="n"/>
      <c r="C83" s="4" t="n"/>
      <c r="D83" s="19">
        <f>IF($C83="","",IFERROR(VLOOKUP($C83,'Carteira'!$A$4:$B$103,2,FALSE),"Ticker não cadastrado"))</f>
        <v/>
      </c>
      <c r="E83" s="4" t="n"/>
      <c r="F83" s="26" t="n"/>
      <c r="G83" s="30">
        <f>IF($C83="","",$E83*$F83)</f>
        <v/>
      </c>
      <c r="H83" s="26" t="n"/>
      <c r="I83" s="30">
        <f>IF($C83="","",$G83-$H83)</f>
        <v/>
      </c>
      <c r="J83" s="13">
        <f>IF($C83="","",IF($I83&gt;0,"Recebido","Verificar"))</f>
        <v/>
      </c>
      <c r="K83" s="5" t="n"/>
    </row>
    <row r="84">
      <c r="A84" s="29" t="n"/>
      <c r="B84" s="4" t="n"/>
      <c r="C84" s="4" t="n"/>
      <c r="D84" s="18">
        <f>IF($C84="","",IFERROR(VLOOKUP($C84,'Carteira'!$A$4:$B$103,2,FALSE),"Ticker não cadastrado"))</f>
        <v/>
      </c>
      <c r="E84" s="4" t="n"/>
      <c r="F84" s="26" t="n"/>
      <c r="G84" s="27">
        <f>IF($C84="","",$E84*$F84)</f>
        <v/>
      </c>
      <c r="H84" s="26" t="n"/>
      <c r="I84" s="27">
        <f>IF($C84="","",$G84-$H84)</f>
        <v/>
      </c>
      <c r="J84" s="10">
        <f>IF($C84="","",IF($I84&gt;0,"Recebido","Verificar"))</f>
        <v/>
      </c>
      <c r="K84" s="5" t="n"/>
    </row>
    <row r="85">
      <c r="A85" s="29" t="n"/>
      <c r="B85" s="4" t="n"/>
      <c r="C85" s="4" t="n"/>
      <c r="D85" s="19">
        <f>IF($C85="","",IFERROR(VLOOKUP($C85,'Carteira'!$A$4:$B$103,2,FALSE),"Ticker não cadastrado"))</f>
        <v/>
      </c>
      <c r="E85" s="4" t="n"/>
      <c r="F85" s="26" t="n"/>
      <c r="G85" s="30">
        <f>IF($C85="","",$E85*$F85)</f>
        <v/>
      </c>
      <c r="H85" s="26" t="n"/>
      <c r="I85" s="30">
        <f>IF($C85="","",$G85-$H85)</f>
        <v/>
      </c>
      <c r="J85" s="13">
        <f>IF($C85="","",IF($I85&gt;0,"Recebido","Verificar"))</f>
        <v/>
      </c>
      <c r="K85" s="5" t="n"/>
    </row>
    <row r="86">
      <c r="A86" s="29" t="n"/>
      <c r="B86" s="4" t="n"/>
      <c r="C86" s="4" t="n"/>
      <c r="D86" s="18">
        <f>IF($C86="","",IFERROR(VLOOKUP($C86,'Carteira'!$A$4:$B$103,2,FALSE),"Ticker não cadastrado"))</f>
        <v/>
      </c>
      <c r="E86" s="4" t="n"/>
      <c r="F86" s="26" t="n"/>
      <c r="G86" s="27">
        <f>IF($C86="","",$E86*$F86)</f>
        <v/>
      </c>
      <c r="H86" s="26" t="n"/>
      <c r="I86" s="27">
        <f>IF($C86="","",$G86-$H86)</f>
        <v/>
      </c>
      <c r="J86" s="10">
        <f>IF($C86="","",IF($I86&gt;0,"Recebido","Verificar"))</f>
        <v/>
      </c>
      <c r="K86" s="5" t="n"/>
    </row>
    <row r="87">
      <c r="A87" s="29" t="n"/>
      <c r="B87" s="4" t="n"/>
      <c r="C87" s="4" t="n"/>
      <c r="D87" s="19">
        <f>IF($C87="","",IFERROR(VLOOKUP($C87,'Carteira'!$A$4:$B$103,2,FALSE),"Ticker não cadastrado"))</f>
        <v/>
      </c>
      <c r="E87" s="4" t="n"/>
      <c r="F87" s="26" t="n"/>
      <c r="G87" s="30">
        <f>IF($C87="","",$E87*$F87)</f>
        <v/>
      </c>
      <c r="H87" s="26" t="n"/>
      <c r="I87" s="30">
        <f>IF($C87="","",$G87-$H87)</f>
        <v/>
      </c>
      <c r="J87" s="13">
        <f>IF($C87="","",IF($I87&gt;0,"Recebido","Verificar"))</f>
        <v/>
      </c>
      <c r="K87" s="5" t="n"/>
    </row>
    <row r="88">
      <c r="A88" s="29" t="n"/>
      <c r="B88" s="4" t="n"/>
      <c r="C88" s="4" t="n"/>
      <c r="D88" s="18">
        <f>IF($C88="","",IFERROR(VLOOKUP($C88,'Carteira'!$A$4:$B$103,2,FALSE),"Ticker não cadastrado"))</f>
        <v/>
      </c>
      <c r="E88" s="4" t="n"/>
      <c r="F88" s="26" t="n"/>
      <c r="G88" s="27">
        <f>IF($C88="","",$E88*$F88)</f>
        <v/>
      </c>
      <c r="H88" s="26" t="n"/>
      <c r="I88" s="27">
        <f>IF($C88="","",$G88-$H88)</f>
        <v/>
      </c>
      <c r="J88" s="10">
        <f>IF($C88="","",IF($I88&gt;0,"Recebido","Verificar"))</f>
        <v/>
      </c>
      <c r="K88" s="5" t="n"/>
    </row>
    <row r="89">
      <c r="A89" s="29" t="n"/>
      <c r="B89" s="4" t="n"/>
      <c r="C89" s="4" t="n"/>
      <c r="D89" s="19">
        <f>IF($C89="","",IFERROR(VLOOKUP($C89,'Carteira'!$A$4:$B$103,2,FALSE),"Ticker não cadastrado"))</f>
        <v/>
      </c>
      <c r="E89" s="4" t="n"/>
      <c r="F89" s="26" t="n"/>
      <c r="G89" s="30">
        <f>IF($C89="","",$E89*$F89)</f>
        <v/>
      </c>
      <c r="H89" s="26" t="n"/>
      <c r="I89" s="30">
        <f>IF($C89="","",$G89-$H89)</f>
        <v/>
      </c>
      <c r="J89" s="13">
        <f>IF($C89="","",IF($I89&gt;0,"Recebido","Verificar"))</f>
        <v/>
      </c>
      <c r="K89" s="5" t="n"/>
    </row>
    <row r="90">
      <c r="A90" s="29" t="n"/>
      <c r="B90" s="4" t="n"/>
      <c r="C90" s="4" t="n"/>
      <c r="D90" s="18">
        <f>IF($C90="","",IFERROR(VLOOKUP($C90,'Carteira'!$A$4:$B$103,2,FALSE),"Ticker não cadastrado"))</f>
        <v/>
      </c>
      <c r="E90" s="4" t="n"/>
      <c r="F90" s="26" t="n"/>
      <c r="G90" s="27">
        <f>IF($C90="","",$E90*$F90)</f>
        <v/>
      </c>
      <c r="H90" s="26" t="n"/>
      <c r="I90" s="27">
        <f>IF($C90="","",$G90-$H90)</f>
        <v/>
      </c>
      <c r="J90" s="10">
        <f>IF($C90="","",IF($I90&gt;0,"Recebido","Verificar"))</f>
        <v/>
      </c>
      <c r="K90" s="5" t="n"/>
    </row>
    <row r="91">
      <c r="A91" s="29" t="n"/>
      <c r="B91" s="4" t="n"/>
      <c r="C91" s="4" t="n"/>
      <c r="D91" s="19">
        <f>IF($C91="","",IFERROR(VLOOKUP($C91,'Carteira'!$A$4:$B$103,2,FALSE),"Ticker não cadastrado"))</f>
        <v/>
      </c>
      <c r="E91" s="4" t="n"/>
      <c r="F91" s="26" t="n"/>
      <c r="G91" s="30">
        <f>IF($C91="","",$E91*$F91)</f>
        <v/>
      </c>
      <c r="H91" s="26" t="n"/>
      <c r="I91" s="30">
        <f>IF($C91="","",$G91-$H91)</f>
        <v/>
      </c>
      <c r="J91" s="13">
        <f>IF($C91="","",IF($I91&gt;0,"Recebido","Verificar"))</f>
        <v/>
      </c>
      <c r="K91" s="5" t="n"/>
    </row>
    <row r="92">
      <c r="A92" s="29" t="n"/>
      <c r="B92" s="4" t="n"/>
      <c r="C92" s="4" t="n"/>
      <c r="D92" s="18">
        <f>IF($C92="","",IFERROR(VLOOKUP($C92,'Carteira'!$A$4:$B$103,2,FALSE),"Ticker não cadastrado"))</f>
        <v/>
      </c>
      <c r="E92" s="4" t="n"/>
      <c r="F92" s="26" t="n"/>
      <c r="G92" s="27">
        <f>IF($C92="","",$E92*$F92)</f>
        <v/>
      </c>
      <c r="H92" s="26" t="n"/>
      <c r="I92" s="27">
        <f>IF($C92="","",$G92-$H92)</f>
        <v/>
      </c>
      <c r="J92" s="10">
        <f>IF($C92="","",IF($I92&gt;0,"Recebido","Verificar"))</f>
        <v/>
      </c>
      <c r="K92" s="5" t="n"/>
    </row>
    <row r="93">
      <c r="A93" s="29" t="n"/>
      <c r="B93" s="4" t="n"/>
      <c r="C93" s="4" t="n"/>
      <c r="D93" s="19">
        <f>IF($C93="","",IFERROR(VLOOKUP($C93,'Carteira'!$A$4:$B$103,2,FALSE),"Ticker não cadastrado"))</f>
        <v/>
      </c>
      <c r="E93" s="4" t="n"/>
      <c r="F93" s="26" t="n"/>
      <c r="G93" s="30">
        <f>IF($C93="","",$E93*$F93)</f>
        <v/>
      </c>
      <c r="H93" s="26" t="n"/>
      <c r="I93" s="30">
        <f>IF($C93="","",$G93-$H93)</f>
        <v/>
      </c>
      <c r="J93" s="13">
        <f>IF($C93="","",IF($I93&gt;0,"Recebido","Verificar"))</f>
        <v/>
      </c>
      <c r="K93" s="5" t="n"/>
    </row>
    <row r="94">
      <c r="A94" s="29" t="n"/>
      <c r="B94" s="4" t="n"/>
      <c r="C94" s="4" t="n"/>
      <c r="D94" s="18">
        <f>IF($C94="","",IFERROR(VLOOKUP($C94,'Carteira'!$A$4:$B$103,2,FALSE),"Ticker não cadastrado"))</f>
        <v/>
      </c>
      <c r="E94" s="4" t="n"/>
      <c r="F94" s="26" t="n"/>
      <c r="G94" s="27">
        <f>IF($C94="","",$E94*$F94)</f>
        <v/>
      </c>
      <c r="H94" s="26" t="n"/>
      <c r="I94" s="27">
        <f>IF($C94="","",$G94-$H94)</f>
        <v/>
      </c>
      <c r="J94" s="10">
        <f>IF($C94="","",IF($I94&gt;0,"Recebido","Verificar"))</f>
        <v/>
      </c>
      <c r="K94" s="5" t="n"/>
    </row>
    <row r="95">
      <c r="A95" s="29" t="n"/>
      <c r="B95" s="4" t="n"/>
      <c r="C95" s="4" t="n"/>
      <c r="D95" s="19">
        <f>IF($C95="","",IFERROR(VLOOKUP($C95,'Carteira'!$A$4:$B$103,2,FALSE),"Ticker não cadastrado"))</f>
        <v/>
      </c>
      <c r="E95" s="4" t="n"/>
      <c r="F95" s="26" t="n"/>
      <c r="G95" s="30">
        <f>IF($C95="","",$E95*$F95)</f>
        <v/>
      </c>
      <c r="H95" s="26" t="n"/>
      <c r="I95" s="30">
        <f>IF($C95="","",$G95-$H95)</f>
        <v/>
      </c>
      <c r="J95" s="13">
        <f>IF($C95="","",IF($I95&gt;0,"Recebido","Verificar"))</f>
        <v/>
      </c>
      <c r="K95" s="5" t="n"/>
    </row>
    <row r="96">
      <c r="A96" s="29" t="n"/>
      <c r="B96" s="4" t="n"/>
      <c r="C96" s="4" t="n"/>
      <c r="D96" s="18">
        <f>IF($C96="","",IFERROR(VLOOKUP($C96,'Carteira'!$A$4:$B$103,2,FALSE),"Ticker não cadastrado"))</f>
        <v/>
      </c>
      <c r="E96" s="4" t="n"/>
      <c r="F96" s="26" t="n"/>
      <c r="G96" s="27">
        <f>IF($C96="","",$E96*$F96)</f>
        <v/>
      </c>
      <c r="H96" s="26" t="n"/>
      <c r="I96" s="27">
        <f>IF($C96="","",$G96-$H96)</f>
        <v/>
      </c>
      <c r="J96" s="10">
        <f>IF($C96="","",IF($I96&gt;0,"Recebido","Verificar"))</f>
        <v/>
      </c>
      <c r="K96" s="5" t="n"/>
    </row>
    <row r="97">
      <c r="A97" s="29" t="n"/>
      <c r="B97" s="4" t="n"/>
      <c r="C97" s="4" t="n"/>
      <c r="D97" s="19">
        <f>IF($C97="","",IFERROR(VLOOKUP($C97,'Carteira'!$A$4:$B$103,2,FALSE),"Ticker não cadastrado"))</f>
        <v/>
      </c>
      <c r="E97" s="4" t="n"/>
      <c r="F97" s="26" t="n"/>
      <c r="G97" s="30">
        <f>IF($C97="","",$E97*$F97)</f>
        <v/>
      </c>
      <c r="H97" s="26" t="n"/>
      <c r="I97" s="30">
        <f>IF($C97="","",$G97-$H97)</f>
        <v/>
      </c>
      <c r="J97" s="13">
        <f>IF($C97="","",IF($I97&gt;0,"Recebido","Verificar"))</f>
        <v/>
      </c>
      <c r="K97" s="5" t="n"/>
    </row>
    <row r="98">
      <c r="A98" s="29" t="n"/>
      <c r="B98" s="4" t="n"/>
      <c r="C98" s="4" t="n"/>
      <c r="D98" s="18">
        <f>IF($C98="","",IFERROR(VLOOKUP($C98,'Carteira'!$A$4:$B$103,2,FALSE),"Ticker não cadastrado"))</f>
        <v/>
      </c>
      <c r="E98" s="4" t="n"/>
      <c r="F98" s="26" t="n"/>
      <c r="G98" s="27">
        <f>IF($C98="","",$E98*$F98)</f>
        <v/>
      </c>
      <c r="H98" s="26" t="n"/>
      <c r="I98" s="27">
        <f>IF($C98="","",$G98-$H98)</f>
        <v/>
      </c>
      <c r="J98" s="10">
        <f>IF($C98="","",IF($I98&gt;0,"Recebido","Verificar"))</f>
        <v/>
      </c>
      <c r="K98" s="5" t="n"/>
    </row>
    <row r="99">
      <c r="A99" s="29" t="n"/>
      <c r="B99" s="4" t="n"/>
      <c r="C99" s="4" t="n"/>
      <c r="D99" s="19">
        <f>IF($C99="","",IFERROR(VLOOKUP($C99,'Carteira'!$A$4:$B$103,2,FALSE),"Ticker não cadastrado"))</f>
        <v/>
      </c>
      <c r="E99" s="4" t="n"/>
      <c r="F99" s="26" t="n"/>
      <c r="G99" s="30">
        <f>IF($C99="","",$E99*$F99)</f>
        <v/>
      </c>
      <c r="H99" s="26" t="n"/>
      <c r="I99" s="30">
        <f>IF($C99="","",$G99-$H99)</f>
        <v/>
      </c>
      <c r="J99" s="13">
        <f>IF($C99="","",IF($I99&gt;0,"Recebido","Verificar"))</f>
        <v/>
      </c>
      <c r="K99" s="5" t="n"/>
    </row>
    <row r="100">
      <c r="A100" s="29" t="n"/>
      <c r="B100" s="4" t="n"/>
      <c r="C100" s="4" t="n"/>
      <c r="D100" s="18">
        <f>IF($C100="","",IFERROR(VLOOKUP($C100,'Carteira'!$A$4:$B$103,2,FALSE),"Ticker não cadastrado"))</f>
        <v/>
      </c>
      <c r="E100" s="4" t="n"/>
      <c r="F100" s="26" t="n"/>
      <c r="G100" s="27">
        <f>IF($C100="","",$E100*$F100)</f>
        <v/>
      </c>
      <c r="H100" s="26" t="n"/>
      <c r="I100" s="27">
        <f>IF($C100="","",$G100-$H100)</f>
        <v/>
      </c>
      <c r="J100" s="10">
        <f>IF($C100="","",IF($I100&gt;0,"Recebido","Verificar"))</f>
        <v/>
      </c>
      <c r="K100" s="5" t="n"/>
    </row>
    <row r="101">
      <c r="A101" s="29" t="n"/>
      <c r="B101" s="4" t="n"/>
      <c r="C101" s="4" t="n"/>
      <c r="D101" s="19">
        <f>IF($C101="","",IFERROR(VLOOKUP($C101,'Carteira'!$A$4:$B$103,2,FALSE),"Ticker não cadastrado"))</f>
        <v/>
      </c>
      <c r="E101" s="4" t="n"/>
      <c r="F101" s="26" t="n"/>
      <c r="G101" s="30">
        <f>IF($C101="","",$E101*$F101)</f>
        <v/>
      </c>
      <c r="H101" s="26" t="n"/>
      <c r="I101" s="30">
        <f>IF($C101="","",$G101-$H101)</f>
        <v/>
      </c>
      <c r="J101" s="13">
        <f>IF($C101="","",IF($I101&gt;0,"Recebido","Verificar"))</f>
        <v/>
      </c>
      <c r="K101" s="5" t="n"/>
    </row>
    <row r="102">
      <c r="A102" s="29" t="n"/>
      <c r="B102" s="4" t="n"/>
      <c r="C102" s="4" t="n"/>
      <c r="D102" s="18">
        <f>IF($C102="","",IFERROR(VLOOKUP($C102,'Carteira'!$A$4:$B$103,2,FALSE),"Ticker não cadastrado"))</f>
        <v/>
      </c>
      <c r="E102" s="4" t="n"/>
      <c r="F102" s="26" t="n"/>
      <c r="G102" s="27">
        <f>IF($C102="","",$E102*$F102)</f>
        <v/>
      </c>
      <c r="H102" s="26" t="n"/>
      <c r="I102" s="27">
        <f>IF($C102="","",$G102-$H102)</f>
        <v/>
      </c>
      <c r="J102" s="10">
        <f>IF($C102="","",IF($I102&gt;0,"Recebido","Verificar"))</f>
        <v/>
      </c>
      <c r="K102" s="5" t="n"/>
    </row>
    <row r="103">
      <c r="A103" s="29" t="n"/>
      <c r="B103" s="4" t="n"/>
      <c r="C103" s="4" t="n"/>
      <c r="D103" s="19">
        <f>IF($C103="","",IFERROR(VLOOKUP($C103,'Carteira'!$A$4:$B$103,2,FALSE),"Ticker não cadastrado"))</f>
        <v/>
      </c>
      <c r="E103" s="4" t="n"/>
      <c r="F103" s="26" t="n"/>
      <c r="G103" s="30">
        <f>IF($C103="","",$E103*$F103)</f>
        <v/>
      </c>
      <c r="H103" s="26" t="n"/>
      <c r="I103" s="30">
        <f>IF($C103="","",$G103-$H103)</f>
        <v/>
      </c>
      <c r="J103" s="13">
        <f>IF($C103="","",IF($I103&gt;0,"Recebido","Verificar"))</f>
        <v/>
      </c>
      <c r="K103" s="5" t="n"/>
    </row>
    <row r="104">
      <c r="A104" s="14" t="inlineStr">
        <is>
          <t>Indicadores consolidados</t>
        </is>
      </c>
      <c r="E104" s="14" t="inlineStr">
        <is>
          <t>Média por lançamento</t>
        </is>
      </c>
      <c r="G104" s="14" t="inlineStr">
        <is>
          <t>Rendimentos brutos</t>
        </is>
      </c>
      <c r="I104" s="14" t="inlineStr">
        <is>
          <t>Rendimentos líquidos</t>
        </is>
      </c>
      <c r="J104" s="14" t="inlineStr">
        <is>
          <t>Pagamentos recebidos</t>
        </is>
      </c>
    </row>
    <row r="105">
      <c r="A105" s="15" t="n"/>
      <c r="B105" s="15" t="n"/>
      <c r="C105" s="15" t="n"/>
      <c r="D105" s="15" t="n"/>
      <c r="E105" s="32">
        <f>IFERROR(AVERAGE(I4:I103),0)</f>
        <v/>
      </c>
      <c r="F105" s="15" t="n"/>
      <c r="G105" s="32">
        <f>SUM(G4:G103)</f>
        <v/>
      </c>
      <c r="H105" s="15" t="n"/>
      <c r="I105" s="32">
        <f>SUM(I4:I103)</f>
        <v/>
      </c>
      <c r="J105" s="15">
        <f>COUNTIF(J4:J103,"Recebido")</f>
        <v/>
      </c>
      <c r="K105" s="15" t="n"/>
    </row>
  </sheetData>
  <autoFilter ref="A3:K103"/>
  <mergeCells count="1">
    <mergeCell ref="A1:K1"/>
  </mergeCells>
  <conditionalFormatting sqref="J4:J103">
    <cfRule type="expression" priority="1" dxfId="0">
      <formula>J4="Recebido"</formula>
    </cfRule>
    <cfRule type="expression" priority="2" dxfId="1">
      <formula>J4="Verificar"</formula>
    </cfRule>
  </conditionalFormatting>
  <dataValidations count="4">
    <dataValidation sqref="C4:C103" showErrorMessage="1" showInputMessage="1" allowBlank="1" type="list">
      <formula1>='Carteira'!$A$4:$A$103</formula1>
    </dataValidation>
    <dataValidation sqref="B4:B103" showErrorMessage="1" showInputMessage="1" allowBlank="1" type="list">
      <formula1>"Jan/2026,Fev/2026,Mar/2026,Abr/2026,Mai/2026,Jun/2026,Jul/2026,Ago/2026,Set/2026,Out/2026,Nov/2026,Dez/2026"</formula1>
    </dataValidation>
    <dataValidation sqref="E4:E103" showErrorMessage="1" showInputMessage="1" allowBlank="1" type="whole" operator="greaterThanOrEqual">
      <formula1>0</formula1>
    </dataValidation>
    <dataValidation sqref="F4:F103 H4:H103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0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16" customWidth="1" min="3" max="3"/>
    <col width="20" customWidth="1" min="4" max="4"/>
    <col width="19" customWidth="1" min="5" max="5"/>
    <col width="4" customWidth="1" min="6" max="6"/>
    <col width="4" customWidth="1" min="7" max="7"/>
    <col width="4" customWidth="1" min="8" max="8"/>
  </cols>
  <sheetData>
    <row r="1" ht="30" customHeight="1">
      <c r="A1" s="1" t="inlineStr">
        <is>
          <t>Dashboard Executivo — Carteira de FIIs</t>
        </is>
      </c>
    </row>
    <row r="2">
      <c r="A2" s="2" t="inlineStr">
        <is>
          <t>Visão consolidada da carteira, rendimentos e concentração por segmento.</t>
        </is>
      </c>
    </row>
    <row r="3">
      <c r="A3" s="20" t="inlineStr">
        <is>
          <t>Total investido</t>
        </is>
      </c>
      <c r="B3" s="34">
        <f>'Carteira'!$H$105</f>
        <v/>
      </c>
      <c r="D3" s="20" t="inlineStr">
        <is>
          <t>Valor atual da carteira</t>
        </is>
      </c>
      <c r="E3" s="34">
        <f>'Carteira'!$I$105</f>
        <v/>
      </c>
    </row>
    <row r="4"/>
    <row r="5">
      <c r="A5" s="20" t="inlineStr">
        <is>
          <t>Resultado acumulado</t>
        </is>
      </c>
      <c r="B5" s="34">
        <f>'Carteira'!$J$105</f>
        <v/>
      </c>
      <c r="D5" s="20" t="inlineStr">
        <is>
          <t>Rentabilidade total</t>
        </is>
      </c>
      <c r="E5" s="35">
        <f>IFERROR(B5/B3,0)</f>
        <v/>
      </c>
    </row>
    <row r="6"/>
    <row r="7">
      <c r="A7" s="20" t="inlineStr">
        <is>
          <t>Rendimentos líquidos acumulados</t>
        </is>
      </c>
      <c r="B7" s="34">
        <f>'Rendimentos'!$I$105</f>
        <v/>
      </c>
      <c r="D7" s="20" t="inlineStr">
        <is>
          <t>Quantidade de FIIs</t>
        </is>
      </c>
      <c r="E7" s="23">
        <f>COUNTIF('Carteira'!$A$4:$A$103,"&lt;&gt;")</f>
        <v/>
      </c>
    </row>
    <row r="8"/>
    <row r="9">
      <c r="A9" s="20" t="inlineStr">
        <is>
          <t>Média mensal de rendimentos</t>
        </is>
      </c>
      <c r="B9" s="34">
        <f>IFERROR(AVERAGE('Rendimentos'!$I$4:$I$103),0)</f>
        <v/>
      </c>
      <c r="D9" s="20" t="inlineStr">
        <is>
          <t>FIIs com resultado positivo</t>
        </is>
      </c>
      <c r="E9" s="35">
        <f>IFERROR('Carteira'!$P$105/E7,0)</f>
        <v/>
      </c>
    </row>
    <row r="10"/>
    <row r="11"/>
    <row r="12">
      <c r="A12" s="14" t="inlineStr">
        <is>
          <t>Segmento</t>
        </is>
      </c>
      <c r="B12" s="14" t="inlineStr">
        <is>
          <t>Valor Atual</t>
        </is>
      </c>
      <c r="C12" s="14" t="inlineStr">
        <is>
          <t>Participação</t>
        </is>
      </c>
      <c r="D12" s="14" t="inlineStr">
        <is>
          <t>Quantidade de FIIs</t>
        </is>
      </c>
    </row>
    <row r="13">
      <c r="A13" s="18" t="inlineStr">
        <is>
          <t>Tijolo</t>
        </is>
      </c>
      <c r="B13" s="27">
        <f>SUMIF('Carteira'!$C$4:$C$103,A13,'Carteira'!$I$4:$I$103)</f>
        <v/>
      </c>
      <c r="C13" s="28">
        <f>IFERROR(B13/SUM($B$13:$B$20),0)</f>
        <v/>
      </c>
      <c r="D13" s="10">
        <f>COUNTIF('Carteira'!$C$4:$C$103,A13)</f>
        <v/>
      </c>
    </row>
    <row r="14">
      <c r="A14" s="19" t="inlineStr">
        <is>
          <t>Papel</t>
        </is>
      </c>
      <c r="B14" s="30">
        <f>SUMIF('Carteira'!$C$4:$C$103,A14,'Carteira'!$I$4:$I$103)</f>
        <v/>
      </c>
      <c r="C14" s="31">
        <f>IFERROR(B14/SUM($B$13:$B$20),0)</f>
        <v/>
      </c>
      <c r="D14" s="13">
        <f>COUNTIF('Carteira'!$C$4:$C$103,A14)</f>
        <v/>
      </c>
    </row>
    <row r="15">
      <c r="A15" s="18" t="inlineStr">
        <is>
          <t>Híbrido</t>
        </is>
      </c>
      <c r="B15" s="27">
        <f>SUMIF('Carteira'!$C$4:$C$103,A15,'Carteira'!$I$4:$I$103)</f>
        <v/>
      </c>
      <c r="C15" s="28">
        <f>IFERROR(B15/SUM($B$13:$B$20),0)</f>
        <v/>
      </c>
      <c r="D15" s="10">
        <f>COUNTIF('Carteira'!$C$4:$C$103,A15)</f>
        <v/>
      </c>
    </row>
    <row r="16">
      <c r="A16" s="19" t="inlineStr">
        <is>
          <t>FoF</t>
        </is>
      </c>
      <c r="B16" s="30">
        <f>SUMIF('Carteira'!$C$4:$C$103,A16,'Carteira'!$I$4:$I$103)</f>
        <v/>
      </c>
      <c r="C16" s="31">
        <f>IFERROR(B16/SUM($B$13:$B$20),0)</f>
        <v/>
      </c>
      <c r="D16" s="13">
        <f>COUNTIF('Carteira'!$C$4:$C$103,A16)</f>
        <v/>
      </c>
    </row>
    <row r="17">
      <c r="A17" s="18" t="inlineStr">
        <is>
          <t>Logística</t>
        </is>
      </c>
      <c r="B17" s="27">
        <f>SUMIF('Carteira'!$C$4:$C$103,A17,'Carteira'!$I$4:$I$103)</f>
        <v/>
      </c>
      <c r="C17" s="28">
        <f>IFERROR(B17/SUM($B$13:$B$20),0)</f>
        <v/>
      </c>
      <c r="D17" s="10">
        <f>COUNTIF('Carteira'!$C$4:$C$103,A17)</f>
        <v/>
      </c>
    </row>
    <row r="18">
      <c r="A18" s="19" t="inlineStr">
        <is>
          <t>Lajes Corporativas</t>
        </is>
      </c>
      <c r="B18" s="30">
        <f>SUMIF('Carteira'!$C$4:$C$103,A18,'Carteira'!$I$4:$I$103)</f>
        <v/>
      </c>
      <c r="C18" s="31">
        <f>IFERROR(B18/SUM($B$13:$B$20),0)</f>
        <v/>
      </c>
      <c r="D18" s="13">
        <f>COUNTIF('Carteira'!$C$4:$C$103,A18)</f>
        <v/>
      </c>
    </row>
    <row r="19">
      <c r="A19" s="18" t="inlineStr">
        <is>
          <t>Shopping</t>
        </is>
      </c>
      <c r="B19" s="27">
        <f>SUMIF('Carteira'!$C$4:$C$103,A19,'Carteira'!$I$4:$I$103)</f>
        <v/>
      </c>
      <c r="C19" s="28">
        <f>IFERROR(B19/SUM($B$13:$B$20),0)</f>
        <v/>
      </c>
      <c r="D19" s="10">
        <f>COUNTIF('Carteira'!$C$4:$C$103,A19)</f>
        <v/>
      </c>
    </row>
    <row r="20">
      <c r="A20" s="19" t="inlineStr">
        <is>
          <t>Recebíveis</t>
        </is>
      </c>
      <c r="B20" s="30">
        <f>SUMIF('Carteira'!$C$4:$C$103,A20,'Carteira'!$I$4:$I$103)</f>
        <v/>
      </c>
      <c r="C20" s="31">
        <f>IFERROR(B20/SUM($B$13:$B$20),0)</f>
        <v/>
      </c>
      <c r="D20" s="13">
        <f>COUNTIF('Carteira'!$C$4:$C$103,A20)</f>
        <v/>
      </c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10" customWidth="1" min="2" max="2"/>
  </cols>
  <sheetData>
    <row r="1" ht="28" customHeight="1">
      <c r="A1" s="1" t="inlineStr">
        <is>
          <t>Instruções de Uso — Controle de FIIs</t>
        </is>
      </c>
    </row>
    <row r="2"/>
    <row r="3" ht="42" customHeight="1">
      <c r="A3" s="20" t="inlineStr">
        <is>
          <t>Objetivo</t>
        </is>
      </c>
      <c r="B3" s="24" t="inlineStr">
        <is>
          <t>Este workbook apoia o controle pessoal de FIIs, acompanhando posição, custo médio, cotação, resultado e rendimentos recebidos.</t>
        </is>
      </c>
    </row>
    <row r="4" ht="42" customHeight="1">
      <c r="A4" s="20" t="inlineStr">
        <is>
          <t>Cadastro de FIIs</t>
        </is>
      </c>
      <c r="B4" s="25" t="inlineStr">
        <is>
          <t>Na planilha Carteira, preencha ou atualize as células amarelas: ticker, nome, segmento, gestor, quantidade, preço médio, cotação atual, rendimento por cota, último rendimento e data de atualização.</t>
        </is>
      </c>
    </row>
    <row r="5" ht="42" customHeight="1">
      <c r="A5" s="20" t="inlineStr">
        <is>
          <t>Atualização de posição</t>
        </is>
      </c>
      <c r="B5" s="24" t="inlineStr">
        <is>
          <t>Atualize quantidade após aportes, vendas ou bonificações. Atualize preço médio conforme seu próprio critério de controle e informe a cotação mais recente para recalcular o resultado.</t>
        </is>
      </c>
    </row>
    <row r="6" ht="42" customHeight="1">
      <c r="A6" s="20" t="inlineStr">
        <is>
          <t>Indicadores da Carteira</t>
        </is>
      </c>
      <c r="B6" s="25" t="inlineStr">
        <is>
          <t>Valor Investido representa quantidade multiplicada pelo preço médio. Valor Atual usa a cotação atual. Resultado e rentabilidade refletem a diferença entre os dois valores.</t>
        </is>
      </c>
    </row>
    <row r="7" ht="42" customHeight="1">
      <c r="A7" s="20" t="inlineStr">
        <is>
          <t>Status da posição</t>
        </is>
      </c>
      <c r="B7" s="24" t="inlineStr">
        <is>
          <t>Positivo indica resultado financeiro maior ou igual a zero. Atenção indica resultado financeiro negativo. O status é informativo e não é recomendação de compra ou venda.</t>
        </is>
      </c>
    </row>
    <row r="8" ht="42" customHeight="1">
      <c r="A8" s="20" t="inlineStr">
        <is>
          <t>Registro de rendimentos</t>
        </is>
      </c>
      <c r="B8" s="25" t="inlineStr">
        <is>
          <t>Na planilha Rendimentos, informe data de pagamento, mês de referência, ticker, quantidade com direito, rendimento por cota, IR retido e observações. Nome, bruto, líquido e status são calculados automaticamente.</t>
        </is>
      </c>
    </row>
    <row r="9" ht="42" customHeight="1">
      <c r="A9" s="20" t="inlineStr">
        <is>
          <t>Validação de ticker</t>
        </is>
      </c>
      <c r="B9" s="24" t="inlineStr">
        <is>
          <t>O ticker em Rendimentos deve estar cadastrado na Carteira. Caso não exista, a coluna Nome do FII exibirá Ticker não cadastrado para facilitar a auditoria do lançamento.</t>
        </is>
      </c>
    </row>
    <row r="10" ht="42" customHeight="1">
      <c r="A10" s="20" t="inlineStr">
        <is>
          <t>Dashboard</t>
        </is>
      </c>
      <c r="B10" s="25" t="inlineStr">
        <is>
          <t>O Dashboard consolida totais financeiros, quantidade de FIIs, média mensal de rendimentos, percentual de posições positivas e concentração por segmento.</t>
        </is>
      </c>
    </row>
    <row r="11" ht="42" customHeight="1">
      <c r="A11" s="20" t="inlineStr">
        <is>
          <t>Formato brasileiro</t>
        </is>
      </c>
      <c r="B11" s="24" t="inlineStr">
        <is>
          <t>Utilize datas no padrão DD/MM/AAAA e valores monetários em reais. As células financeiras usam o formato R$ #.##0,00 e indicadores percentuais usam o formato 0,00%.</t>
        </is>
      </c>
    </row>
    <row r="12" ht="42" customHeight="1">
      <c r="A12" s="20" t="inlineStr">
        <is>
          <t>Aviso importante</t>
        </is>
      </c>
      <c r="B12" s="25" t="inlineStr">
        <is>
          <t>Os dados deste arquivo destinam-se exclusivamente ao controle pessoal e à organização de informações. Não constituem recomendação de investimento, compra, venda ou manutenção de ativos.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2026-09-23T05:35:42Z</dcterms:created>
  <dcterms:modified xmlns:dcterms="http://purl.org/dc/terms/" xmlns:xsi="http://www.w3.org/2001/XMLSchema-instance" xsi:type="dcterms:W3CDTF">2026-09-23T05:35:42Z</dcterms:modified>
</cp:coreProperties>
</file>