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'Lançamentos'!$A$4:$R$104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&quot;R$&quot; #.##0,00"/>
    <numFmt numFmtId="166" formatCode="0,0%"/>
    <numFmt numFmtId="167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11827"/>
      <sz val="10"/>
    </font>
  </fonts>
  <fills count="9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06B6D4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FFFFF"/>
      </patternFill>
    </fill>
    <fill>
      <patternFill patternType="solid">
        <fgColor rgb="000F766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reembolsável por tipo de despesa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'Resumo'!D16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solidFill>
                <a:srgbClr val="16A34A"/>
              </a:solidFill>
              <a:prstDash val="solid"/>
            </a:ln>
          </spPr>
          <cat>
            <numRef>
              <f>'Resumo'!$A$17:$A$23</f>
            </numRef>
          </cat>
          <val>
            <numRef>
              <f>'Resumo'!$D$17:$D$23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despesa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reembolsável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colaborador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'Resumo'!I16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06B6D4"/>
              </a:solidFill>
              <a:prstDash val="solid"/>
            </a:ln>
          </spPr>
          <cat>
            <numRef>
              <f>'Resumo'!$G$17:$G$26</f>
            </numRef>
          </cat>
          <val>
            <numRef>
              <f>'Resumo'!$I$17:$I$26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informado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Colaborador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entre valores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'Resumo'!B39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'Resumo'!$A$40:$A$41</f>
            </numRef>
          </cat>
          <val>
            <numRef>
              <f>'Resumo'!$B$40:$B$41</f>
            </numRef>
          </val>
        </ser>
        <firstSliceAng val="0"/>
        <holeSize val="58"/>
      </doughnut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de despesas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'Resumo'!J30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'Resumo'!$G$31:$G$42</f>
            </numRef>
          </cat>
          <val>
            <numRef>
              <f>'Resumo'!$J$31:$J$42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 de referência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informado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12</col>
      <colOff>0</colOff>
      <row>29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43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43</row>
      <rowOff>0</rowOff>
    </from>
    <ext cx="540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14</col>
      <colOff>0</colOff>
      <row>43</row>
      <rowOff>0</rowOff>
    </from>
    <ext cx="540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8" customWidth="1" min="4" max="4"/>
    <col width="22" customWidth="1" min="5" max="5"/>
    <col width="18" customWidth="1" min="6" max="6"/>
    <col width="18" customWidth="1" min="7" max="7"/>
    <col width="20" customWidth="1" min="8" max="8"/>
    <col width="31" customWidth="1" min="9" max="9"/>
    <col width="18" customWidth="1" min="10" max="10"/>
    <col width="20" customWidth="1" min="11" max="11"/>
    <col width="18" customWidth="1" min="12" max="12"/>
    <col width="20" customWidth="1" min="13" max="13"/>
    <col width="20" customWidth="1" min="14" max="14"/>
    <col width="22" customWidth="1" min="15" max="15"/>
    <col width="27" customWidth="1" min="16" max="16"/>
    <col width="19" customWidth="1" min="17" max="17"/>
    <col width="32" customWidth="1" min="18" max="18"/>
  </cols>
  <sheetData>
    <row r="1" ht="28" customHeight="1">
      <c r="A1" s="1" t="inlineStr">
        <is>
          <t>DESPESAS DE VIAGEM | BASE OPERACIONAL DE REEMBOLSOS</t>
        </is>
      </c>
    </row>
    <row r="2" ht="22" customHeight="1">
      <c r="A2" s="2" t="inlineStr">
        <is>
          <t>Registre uma despesa por linha. Campos amarelos são editáveis; campos em azul-claro são calculados pela política interna.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/>
    <row r="4" ht="32" customHeight="1">
      <c r="A4" s="4" t="inlineStr">
        <is>
          <t>ID</t>
        </is>
      </c>
      <c r="B4" s="4" t="inlineStr">
        <is>
          <t>Data</t>
        </is>
      </c>
      <c r="C4" s="5" t="inlineStr">
        <is>
          <t>Colaborador</t>
        </is>
      </c>
      <c r="D4" s="5" t="inlineStr">
        <is>
          <t>Centro de custo</t>
        </is>
      </c>
      <c r="E4" s="5" t="inlineStr">
        <is>
          <t>Projeto/Cliente</t>
        </is>
      </c>
      <c r="F4" s="5" t="inlineStr">
        <is>
          <t>Cidade de origem</t>
        </is>
      </c>
      <c r="G4" s="5" t="inlineStr">
        <is>
          <t>Cidade de destino</t>
        </is>
      </c>
      <c r="H4" s="5" t="inlineStr">
        <is>
          <t>Tipo de despesa</t>
        </is>
      </c>
      <c r="I4" s="5" t="inlineStr">
        <is>
          <t>Descrição</t>
        </is>
      </c>
      <c r="J4" s="5" t="inlineStr">
        <is>
          <t>Nº NF/Recibo</t>
        </is>
      </c>
      <c r="K4" s="5" t="inlineStr">
        <is>
          <t>Forma de pagamento</t>
        </is>
      </c>
      <c r="L4" s="4" t="inlineStr">
        <is>
          <t>Valor informado (R$)</t>
        </is>
      </c>
      <c r="M4" s="4" t="inlineStr">
        <is>
          <t>Limite reembolsável (R$)</t>
        </is>
      </c>
      <c r="N4" s="4" t="inlineStr">
        <is>
          <t>Valor reembolsável (R$)</t>
        </is>
      </c>
      <c r="O4" s="4" t="inlineStr">
        <is>
          <t>Valor não reembolsável (R$)</t>
        </is>
      </c>
      <c r="P4" s="4" t="inlineStr">
        <is>
          <t>Status</t>
        </is>
      </c>
      <c r="Q4" s="4" t="inlineStr">
        <is>
          <t>Percentual reembolsado</t>
        </is>
      </c>
      <c r="R4" s="5" t="inlineStr">
        <is>
          <t>Observações</t>
        </is>
      </c>
    </row>
    <row r="5">
      <c r="A5" s="6" t="inlineStr">
        <is>
          <t>DV-2026-001</t>
        </is>
      </c>
      <c r="B5" s="34" t="n">
        <v>46027</v>
      </c>
      <c r="C5" s="8" t="inlineStr">
        <is>
          <t>João Silva</t>
        </is>
      </c>
      <c r="D5" s="8" t="inlineStr">
        <is>
          <t>Comercial</t>
        </is>
      </c>
      <c r="E5" s="8" t="inlineStr">
        <is>
          <t>Cliente Atlas</t>
        </is>
      </c>
      <c r="F5" s="8" t="inlineStr">
        <is>
          <t>São Paulo</t>
        </is>
      </c>
      <c r="G5" s="8" t="inlineStr">
        <is>
          <t>Rio de Janeiro</t>
        </is>
      </c>
      <c r="H5" s="8" t="inlineStr">
        <is>
          <t>Passagem aérea</t>
        </is>
      </c>
      <c r="I5" s="8" t="inlineStr">
        <is>
          <t>Voo corporativo ida e volta para reunião comercial</t>
        </is>
      </c>
      <c r="J5" s="6" t="inlineStr">
        <is>
          <t>NF-2026-00145</t>
        </is>
      </c>
      <c r="K5" s="6" t="inlineStr">
        <is>
          <t>Cartão corporativo</t>
        </is>
      </c>
      <c r="L5" s="9" t="n">
        <v>1680</v>
      </c>
      <c r="M5" s="10">
        <f>IF('Lançamentos'!$A5="","",IFERROR(VLOOKUP('Lançamentos'!$H5,'Parâmetros'!$A$6:$B$12,2,FALSE),0))</f>
        <v/>
      </c>
      <c r="N5" s="10">
        <f>IF('Lançamentos'!$A5="","",IF('Lançamentos'!$L5&lt;='Lançamentos'!$M5,'Lançamentos'!$L5,'Lançamentos'!$M5))</f>
        <v/>
      </c>
      <c r="O5" s="10">
        <f>IF('Lançamentos'!$A5="","",IF('Lançamentos'!$L5&gt;'Lançamentos'!$M5,'Lançamentos'!$L5-'Lançamentos'!$M5,0))</f>
        <v/>
      </c>
      <c r="P5" s="11">
        <f>IF('Lançamentos'!$A5="","",IF('Lançamentos'!$N5='Lançamentos'!$L5,"Dentro da política",IF('Lançamentos'!$N5&gt;0,"Parcialmente reembolsável","Não reembolsável")))</f>
        <v/>
      </c>
      <c r="Q5" s="12">
        <f>IF('Lançamentos'!$A5="","",IFERROR('Lançamentos'!$N5/'Lançamentos'!$L5,0))</f>
        <v/>
      </c>
      <c r="R5" s="13" t="inlineStr">
        <is>
          <t>Tarifa acima do limite interno; anexar comprovante de compra.</t>
        </is>
      </c>
    </row>
    <row r="6">
      <c r="A6" s="6" t="inlineStr">
        <is>
          <t>DV-2026-002</t>
        </is>
      </c>
      <c r="B6" s="34" t="n">
        <v>46093</v>
      </c>
      <c r="C6" s="8" t="inlineStr">
        <is>
          <t>Maria Oliveira</t>
        </is>
      </c>
      <c r="D6" s="8" t="inlineStr">
        <is>
          <t>Projetos</t>
        </is>
      </c>
      <c r="E6" s="8" t="inlineStr">
        <is>
          <t>Cliente Horizonte</t>
        </is>
      </c>
      <c r="F6" s="8" t="inlineStr">
        <is>
          <t>Rio de Janeiro</t>
        </is>
      </c>
      <c r="G6" s="8" t="inlineStr">
        <is>
          <t>Belo Horizonte</t>
        </is>
      </c>
      <c r="H6" s="8" t="inlineStr">
        <is>
          <t>Hospedagem</t>
        </is>
      </c>
      <c r="I6" s="8" t="inlineStr">
        <is>
          <t>Diária de hotel para visita técnica ao cliente</t>
        </is>
      </c>
      <c r="J6" s="6" t="inlineStr">
        <is>
          <t>NF-2026-00218</t>
        </is>
      </c>
      <c r="K6" s="6" t="inlineStr">
        <is>
          <t>Cartão pessoal</t>
        </is>
      </c>
      <c r="L6" s="9" t="n">
        <v>520</v>
      </c>
      <c r="M6" s="10">
        <f>IF('Lançamentos'!$A6="","",IFERROR(VLOOKUP('Lançamentos'!$H6,'Parâmetros'!$A$6:$B$12,2,FALSE),0))</f>
        <v/>
      </c>
      <c r="N6" s="10">
        <f>IF('Lançamentos'!$A6="","",IF('Lançamentos'!$L6&lt;='Lançamentos'!$M6,'Lançamentos'!$L6,'Lançamentos'!$M6))</f>
        <v/>
      </c>
      <c r="O6" s="10">
        <f>IF('Lançamentos'!$A6="","",IF('Lançamentos'!$L6&gt;'Lançamentos'!$M6,'Lançamentos'!$L6-'Lançamentos'!$M6,0))</f>
        <v/>
      </c>
      <c r="P6" s="11">
        <f>IF('Lançamentos'!$A6="","",IF('Lançamentos'!$N6='Lançamentos'!$L6,"Dentro da política",IF('Lançamentos'!$N6&gt;0,"Parcialmente reembolsável","Não reembolsável")))</f>
        <v/>
      </c>
      <c r="Q6" s="12">
        <f>IF('Lançamentos'!$A6="","",IFERROR('Lançamentos'!$N6/'Lançamentos'!$L6,0))</f>
        <v/>
      </c>
      <c r="R6" s="13" t="inlineStr">
        <is>
          <t>Reembolso parcial conforme teto de hospedagem.</t>
        </is>
      </c>
    </row>
    <row r="7">
      <c r="A7" s="6" t="inlineStr">
        <is>
          <t>DV-2026-003</t>
        </is>
      </c>
      <c r="B7" s="34" t="n">
        <v>46115</v>
      </c>
      <c r="C7" s="8" t="inlineStr">
        <is>
          <t>Pedro Santos</t>
        </is>
      </c>
      <c r="D7" s="8" t="inlineStr">
        <is>
          <t>Operações</t>
        </is>
      </c>
      <c r="E7" s="8" t="inlineStr">
        <is>
          <t>Implantação Delta</t>
        </is>
      </c>
      <c r="F7" s="8" t="inlineStr">
        <is>
          <t>Belo Horizonte</t>
        </is>
      </c>
      <c r="G7" s="8" t="inlineStr">
        <is>
          <t>Curitiba</t>
        </is>
      </c>
      <c r="H7" s="8" t="inlineStr">
        <is>
          <t>Alimentação</t>
        </is>
      </c>
      <c r="I7" s="8" t="inlineStr">
        <is>
          <t>Almoço em deslocamento operacional</t>
        </is>
      </c>
      <c r="J7" s="6" t="inlineStr">
        <is>
          <t>REC-2026-00371</t>
        </is>
      </c>
      <c r="K7" s="6" t="inlineStr">
        <is>
          <t>Pix</t>
        </is>
      </c>
      <c r="L7" s="9" t="n">
        <v>98.5</v>
      </c>
      <c r="M7" s="10">
        <f>IF('Lançamentos'!$A7="","",IFERROR(VLOOKUP('Lançamentos'!$H7,'Parâmetros'!$A$6:$B$12,2,FALSE),0))</f>
        <v/>
      </c>
      <c r="N7" s="10">
        <f>IF('Lançamentos'!$A7="","",IF('Lançamentos'!$L7&lt;='Lançamentos'!$M7,'Lançamentos'!$L7,'Lançamentos'!$M7))</f>
        <v/>
      </c>
      <c r="O7" s="10">
        <f>IF('Lançamentos'!$A7="","",IF('Lançamentos'!$L7&gt;'Lançamentos'!$M7,'Lançamentos'!$L7-'Lançamentos'!$M7,0))</f>
        <v/>
      </c>
      <c r="P7" s="11">
        <f>IF('Lançamentos'!$A7="","",IF('Lançamentos'!$N7='Lançamentos'!$L7,"Dentro da política",IF('Lançamentos'!$N7&gt;0,"Parcialmente reembolsável","Não reembolsável")))</f>
        <v/>
      </c>
      <c r="Q7" s="12">
        <f>IF('Lançamentos'!$A7="","",IFERROR('Lançamentos'!$N7/'Lançamentos'!$L7,0))</f>
        <v/>
      </c>
      <c r="R7" s="13" t="inlineStr">
        <is>
          <t>Recibo digital anexado.</t>
        </is>
      </c>
    </row>
    <row r="8">
      <c r="A8" s="6" t="inlineStr">
        <is>
          <t>DV-2026-004</t>
        </is>
      </c>
      <c r="B8" s="34" t="n">
        <v>46160</v>
      </c>
      <c r="C8" s="8" t="inlineStr">
        <is>
          <t>Ana Souza</t>
        </is>
      </c>
      <c r="D8" s="8" t="inlineStr">
        <is>
          <t>Comercial</t>
        </is>
      </c>
      <c r="E8" s="8" t="inlineStr">
        <is>
          <t>Cliente Nordeste</t>
        </is>
      </c>
      <c r="F8" s="8" t="inlineStr">
        <is>
          <t>Curitiba</t>
        </is>
      </c>
      <c r="G8" s="8" t="inlineStr">
        <is>
          <t>Porto Alegre</t>
        </is>
      </c>
      <c r="H8" s="8" t="inlineStr">
        <is>
          <t>Combustível</t>
        </is>
      </c>
      <c r="I8" s="8" t="inlineStr">
        <is>
          <t>Abastecimento para visita a unidade regional</t>
        </is>
      </c>
      <c r="J8" s="6" t="inlineStr">
        <is>
          <t>NF-2026-00409</t>
        </is>
      </c>
      <c r="K8" s="6" t="inlineStr">
        <is>
          <t>Cartão corporativo</t>
        </is>
      </c>
      <c r="L8" s="9" t="n">
        <v>385</v>
      </c>
      <c r="M8" s="10">
        <f>IF('Lançamentos'!$A8="","",IFERROR(VLOOKUP('Lançamentos'!$H8,'Parâmetros'!$A$6:$B$12,2,FALSE),0))</f>
        <v/>
      </c>
      <c r="N8" s="10">
        <f>IF('Lançamentos'!$A8="","",IF('Lançamentos'!$L8&lt;='Lançamentos'!$M8,'Lançamentos'!$L8,'Lançamentos'!$M8))</f>
        <v/>
      </c>
      <c r="O8" s="10">
        <f>IF('Lançamentos'!$A8="","",IF('Lançamentos'!$L8&gt;'Lançamentos'!$M8,'Lançamentos'!$L8-'Lançamentos'!$M8,0))</f>
        <v/>
      </c>
      <c r="P8" s="11">
        <f>IF('Lançamentos'!$A8="","",IF('Lançamentos'!$N8='Lançamentos'!$L8,"Dentro da política",IF('Lançamentos'!$N8&gt;0,"Parcialmente reembolsável","Não reembolsável")))</f>
        <v/>
      </c>
      <c r="Q8" s="12">
        <f>IF('Lançamentos'!$A8="","",IFERROR('Lançamentos'!$N8/'Lançamentos'!$L8,0))</f>
        <v/>
      </c>
      <c r="R8" s="13" t="inlineStr">
        <is>
          <t>Informar placa do veículo no comprovante.</t>
        </is>
      </c>
    </row>
    <row r="9">
      <c r="A9" s="6" t="inlineStr">
        <is>
          <t>DV-2026-005</t>
        </is>
      </c>
      <c r="B9" s="34" t="n">
        <v>46182</v>
      </c>
      <c r="C9" s="8" t="inlineStr">
        <is>
          <t>Carlos Pereira</t>
        </is>
      </c>
      <c r="D9" s="8" t="inlineStr">
        <is>
          <t>Tecnologia</t>
        </is>
      </c>
      <c r="E9" s="8" t="inlineStr">
        <is>
          <t>Projeto Nuvem</t>
        </is>
      </c>
      <c r="F9" s="8" t="inlineStr">
        <is>
          <t>Porto Alegre</t>
        </is>
      </c>
      <c r="G9" s="8" t="inlineStr">
        <is>
          <t>Salvador</t>
        </is>
      </c>
      <c r="H9" s="8" t="inlineStr">
        <is>
          <t>Estacionamento</t>
        </is>
      </c>
      <c r="I9" s="8" t="inlineStr">
        <is>
          <t>Estacionamento no aeroporto durante viagem técnica</t>
        </is>
      </c>
      <c r="J9" s="6" t="inlineStr">
        <is>
          <t>REC-2026-00544</t>
        </is>
      </c>
      <c r="K9" s="6" t="inlineStr">
        <is>
          <t>Cartão pessoal</t>
        </is>
      </c>
      <c r="L9" s="9" t="n">
        <v>64</v>
      </c>
      <c r="M9" s="10">
        <f>IF('Lançamentos'!$A9="","",IFERROR(VLOOKUP('Lançamentos'!$H9,'Parâmetros'!$A$6:$B$12,2,FALSE),0))</f>
        <v/>
      </c>
      <c r="N9" s="10">
        <f>IF('Lançamentos'!$A9="","",IF('Lançamentos'!$L9&lt;='Lançamentos'!$M9,'Lançamentos'!$L9,'Lançamentos'!$M9))</f>
        <v/>
      </c>
      <c r="O9" s="10">
        <f>IF('Lançamentos'!$A9="","",IF('Lançamentos'!$L9&gt;'Lançamentos'!$M9,'Lançamentos'!$L9-'Lançamentos'!$M9,0))</f>
        <v/>
      </c>
      <c r="P9" s="11">
        <f>IF('Lançamentos'!$A9="","",IF('Lançamentos'!$N9='Lançamentos'!$L9,"Dentro da política",IF('Lançamentos'!$N9&gt;0,"Parcialmente reembolsável","Não reembolsável")))</f>
        <v/>
      </c>
      <c r="Q9" s="12">
        <f>IF('Lançamentos'!$A9="","",IFERROR('Lançamentos'!$N9/'Lançamentos'!$L9,0))</f>
        <v/>
      </c>
      <c r="R9" s="13" t="inlineStr">
        <is>
          <t>Comprovante de permanência anexado.</t>
        </is>
      </c>
    </row>
    <row r="10">
      <c r="A10" s="6" t="inlineStr">
        <is>
          <t>DV-2026-006</t>
        </is>
      </c>
      <c r="B10" s="34" t="n">
        <v>46225</v>
      </c>
      <c r="C10" s="8" t="inlineStr">
        <is>
          <t>Juliana Costa</t>
        </is>
      </c>
      <c r="D10" s="8" t="inlineStr">
        <is>
          <t>Projetos</t>
        </is>
      </c>
      <c r="E10" s="8" t="inlineStr">
        <is>
          <t>Cliente Recife</t>
        </is>
      </c>
      <c r="F10" s="8" t="inlineStr">
        <is>
          <t>Salvador</t>
        </is>
      </c>
      <c r="G10" s="8" t="inlineStr">
        <is>
          <t>Recife</t>
        </is>
      </c>
      <c r="H10" s="8" t="inlineStr">
        <is>
          <t>Táxi/aplicativo</t>
        </is>
      </c>
      <c r="I10" s="8" t="inlineStr">
        <is>
          <t>Deslocamentos entre cliente, hotel e aeroporto</t>
        </is>
      </c>
      <c r="J10" s="6" t="inlineStr">
        <is>
          <t>REC-2026-00682</t>
        </is>
      </c>
      <c r="K10" s="6" t="inlineStr">
        <is>
          <t>Pix</t>
        </is>
      </c>
      <c r="L10" s="9" t="n">
        <v>178.5</v>
      </c>
      <c r="M10" s="10">
        <f>IF('Lançamentos'!$A10="","",IFERROR(VLOOKUP('Lançamentos'!$H10,'Parâmetros'!$A$6:$B$12,2,FALSE),0))</f>
        <v/>
      </c>
      <c r="N10" s="10">
        <f>IF('Lançamentos'!$A10="","",IF('Lançamentos'!$L10&lt;='Lançamentos'!$M10,'Lançamentos'!$L10,'Lançamentos'!$M10))</f>
        <v/>
      </c>
      <c r="O10" s="10">
        <f>IF('Lançamentos'!$A10="","",IF('Lançamentos'!$L10&gt;'Lançamentos'!$M10,'Lançamentos'!$L10-'Lançamentos'!$M10,0))</f>
        <v/>
      </c>
      <c r="P10" s="11">
        <f>IF('Lançamentos'!$A10="","",IF('Lançamentos'!$N10='Lançamentos'!$L10,"Dentro da política",IF('Lançamentos'!$N10&gt;0,"Parcialmente reembolsável","Não reembolsável")))</f>
        <v/>
      </c>
      <c r="Q10" s="12">
        <f>IF('Lançamentos'!$A10="","",IFERROR('Lançamentos'!$N10/'Lançamentos'!$L10,0))</f>
        <v/>
      </c>
      <c r="R10" s="13" t="inlineStr">
        <is>
          <t>Valor excedente sujeito à aprovação da liderança.</t>
        </is>
      </c>
    </row>
    <row r="11">
      <c r="A11" s="6" t="inlineStr">
        <is>
          <t>DV-2026-007</t>
        </is>
      </c>
      <c r="B11" s="34" t="n">
        <v>46239</v>
      </c>
      <c r="C11" s="8" t="inlineStr">
        <is>
          <t>Rafael Almeida</t>
        </is>
      </c>
      <c r="D11" s="8" t="inlineStr">
        <is>
          <t>Operações</t>
        </is>
      </c>
      <c r="E11" s="8" t="inlineStr">
        <is>
          <t>Auditoria Regional</t>
        </is>
      </c>
      <c r="F11" s="8" t="inlineStr">
        <is>
          <t>Recife</t>
        </is>
      </c>
      <c r="G11" s="8" t="inlineStr">
        <is>
          <t>Fortaleza</t>
        </is>
      </c>
      <c r="H11" s="8" t="inlineStr">
        <is>
          <t>Pedágio</t>
        </is>
      </c>
      <c r="I11" s="8" t="inlineStr">
        <is>
          <t>Pedágios em rota de vistoria operacional</t>
        </is>
      </c>
      <c r="J11" s="6" t="inlineStr">
        <is>
          <t>REC-2026-00716</t>
        </is>
      </c>
      <c r="K11" s="6" t="inlineStr">
        <is>
          <t>Dinheiro</t>
        </is>
      </c>
      <c r="L11" s="9" t="n">
        <v>38.5</v>
      </c>
      <c r="M11" s="10">
        <f>IF('Lançamentos'!$A11="","",IFERROR(VLOOKUP('Lançamentos'!$H11,'Parâmetros'!$A$6:$B$12,2,FALSE),0))</f>
        <v/>
      </c>
      <c r="N11" s="10">
        <f>IF('Lançamentos'!$A11="","",IF('Lançamentos'!$L11&lt;='Lançamentos'!$M11,'Lançamentos'!$L11,'Lançamentos'!$M11))</f>
        <v/>
      </c>
      <c r="O11" s="10">
        <f>IF('Lançamentos'!$A11="","",IF('Lançamentos'!$L11&gt;'Lançamentos'!$M11,'Lançamentos'!$L11-'Lançamentos'!$M11,0))</f>
        <v/>
      </c>
      <c r="P11" s="11">
        <f>IF('Lançamentos'!$A11="","",IF('Lançamentos'!$N11='Lançamentos'!$L11,"Dentro da política",IF('Lançamentos'!$N11&gt;0,"Parcialmente reembolsável","Não reembolsável")))</f>
        <v/>
      </c>
      <c r="Q11" s="12">
        <f>IF('Lançamentos'!$A11="","",IFERROR('Lançamentos'!$N11/'Lançamentos'!$L11,0))</f>
        <v/>
      </c>
      <c r="R11" s="13" t="inlineStr">
        <is>
          <t>Recibo físico digitalizado.</t>
        </is>
      </c>
    </row>
    <row r="12">
      <c r="A12" s="6" t="inlineStr">
        <is>
          <t>DV-2026-008</t>
        </is>
      </c>
      <c r="B12" s="34" t="n">
        <v>46260</v>
      </c>
      <c r="C12" s="8" t="inlineStr">
        <is>
          <t>Camila Ferreira</t>
        </is>
      </c>
      <c r="D12" s="8" t="inlineStr">
        <is>
          <t>Financeiro</t>
        </is>
      </c>
      <c r="E12" s="8" t="inlineStr">
        <is>
          <t>Convenção Anual</t>
        </is>
      </c>
      <c r="F12" s="8" t="inlineStr">
        <is>
          <t>Fortaleza</t>
        </is>
      </c>
      <c r="G12" s="8" t="inlineStr">
        <is>
          <t>Brasília</t>
        </is>
      </c>
      <c r="H12" s="8" t="inlineStr">
        <is>
          <t>Passagem aérea</t>
        </is>
      </c>
      <c r="I12" s="8" t="inlineStr">
        <is>
          <t>Passagem para participação em convenção corporativa</t>
        </is>
      </c>
      <c r="J12" s="6" t="inlineStr">
        <is>
          <t>NF-2026-00893</t>
        </is>
      </c>
      <c r="K12" s="6" t="inlineStr">
        <is>
          <t>Cartão corporativo</t>
        </is>
      </c>
      <c r="L12" s="9" t="n">
        <v>1850</v>
      </c>
      <c r="M12" s="10">
        <f>IF('Lançamentos'!$A12="","",IFERROR(VLOOKUP('Lançamentos'!$H12,'Parâmetros'!$A$6:$B$12,2,FALSE),0))</f>
        <v/>
      </c>
      <c r="N12" s="10">
        <f>IF('Lançamentos'!$A12="","",IF('Lançamentos'!$L12&lt;='Lançamentos'!$M12,'Lançamentos'!$L12,'Lançamentos'!$M12))</f>
        <v/>
      </c>
      <c r="O12" s="10">
        <f>IF('Lançamentos'!$A12="","",IF('Lançamentos'!$L12&gt;'Lançamentos'!$M12,'Lançamentos'!$L12-'Lançamentos'!$M12,0))</f>
        <v/>
      </c>
      <c r="P12" s="11">
        <f>IF('Lançamentos'!$A12="","",IF('Lançamentos'!$N12='Lançamentos'!$L12,"Dentro da política",IF('Lançamentos'!$N12&gt;0,"Parcialmente reembolsável","Não reembolsável")))</f>
        <v/>
      </c>
      <c r="Q12" s="12">
        <f>IF('Lançamentos'!$A12="","",IFERROR('Lançamentos'!$N12/'Lançamentos'!$L12,0))</f>
        <v/>
      </c>
      <c r="R12" s="13" t="inlineStr">
        <is>
          <t>Necessária justificativa da tarifa acima do teto.</t>
        </is>
      </c>
    </row>
    <row r="13">
      <c r="A13" s="6" t="inlineStr">
        <is>
          <t>DV-2026-009</t>
        </is>
      </c>
      <c r="B13" s="34" t="n">
        <v>46275</v>
      </c>
      <c r="C13" s="8" t="inlineStr">
        <is>
          <t>Lucas Rodrigues</t>
        </is>
      </c>
      <c r="D13" s="8" t="inlineStr">
        <is>
          <t>Tecnologia</t>
        </is>
      </c>
      <c r="E13" s="8" t="inlineStr">
        <is>
          <t>Integração ERP</t>
        </is>
      </c>
      <c r="F13" s="8" t="inlineStr">
        <is>
          <t>Brasília</t>
        </is>
      </c>
      <c r="G13" s="8" t="inlineStr">
        <is>
          <t>Campinas</t>
        </is>
      </c>
      <c r="H13" s="8" t="inlineStr">
        <is>
          <t>Hospedagem</t>
        </is>
      </c>
      <c r="I13" s="8" t="inlineStr">
        <is>
          <t>Diária para homologação de integração de sistemas</t>
        </is>
      </c>
      <c r="J13" s="6" t="inlineStr">
        <is>
          <t>NF-2026-00937</t>
        </is>
      </c>
      <c r="K13" s="6" t="inlineStr">
        <is>
          <t>Cartão pessoal</t>
        </is>
      </c>
      <c r="L13" s="9" t="n">
        <v>420</v>
      </c>
      <c r="M13" s="10">
        <f>IF('Lançamentos'!$A13="","",IFERROR(VLOOKUP('Lançamentos'!$H13,'Parâmetros'!$A$6:$B$12,2,FALSE),0))</f>
        <v/>
      </c>
      <c r="N13" s="10">
        <f>IF('Lançamentos'!$A13="","",IF('Lançamentos'!$L13&lt;='Lançamentos'!$M13,'Lançamentos'!$L13,'Lançamentos'!$M13))</f>
        <v/>
      </c>
      <c r="O13" s="10">
        <f>IF('Lançamentos'!$A13="","",IF('Lançamentos'!$L13&gt;'Lançamentos'!$M13,'Lançamentos'!$L13-'Lançamentos'!$M13,0))</f>
        <v/>
      </c>
      <c r="P13" s="11">
        <f>IF('Lançamentos'!$A13="","",IF('Lançamentos'!$N13='Lançamentos'!$L13,"Dentro da política",IF('Lançamentos'!$N13&gt;0,"Parcialmente reembolsável","Não reembolsável")))</f>
        <v/>
      </c>
      <c r="Q13" s="12">
        <f>IF('Lançamentos'!$A13="","",IFERROR('Lançamentos'!$N13/'Lançamentos'!$L13,0))</f>
        <v/>
      </c>
      <c r="R13" s="13" t="inlineStr">
        <is>
          <t>CNPJ do fornecedor informado na nota fiscal.</t>
        </is>
      </c>
    </row>
    <row r="14">
      <c r="A14" s="6" t="inlineStr">
        <is>
          <t>DV-2026-010</t>
        </is>
      </c>
      <c r="B14" s="34" t="n">
        <v>46283</v>
      </c>
      <c r="C14" s="8" t="inlineStr">
        <is>
          <t>Fernanda Lima</t>
        </is>
      </c>
      <c r="D14" s="8" t="inlineStr">
        <is>
          <t>Comercial</t>
        </is>
      </c>
      <c r="E14" s="8" t="inlineStr">
        <is>
          <t>Cliente Campinas</t>
        </is>
      </c>
      <c r="F14" s="8" t="inlineStr">
        <is>
          <t>Campinas</t>
        </is>
      </c>
      <c r="G14" s="8" t="inlineStr">
        <is>
          <t>São Paulo</t>
        </is>
      </c>
      <c r="H14" s="8" t="inlineStr">
        <is>
          <t>Alimentação</t>
        </is>
      </c>
      <c r="I14" s="8" t="inlineStr">
        <is>
          <t>Jantar com cliente em agenda comercial</t>
        </is>
      </c>
      <c r="J14" s="6" t="inlineStr">
        <is>
          <t>NF-2026-01064</t>
        </is>
      </c>
      <c r="K14" s="6" t="inlineStr">
        <is>
          <t>Cartão corporativo</t>
        </is>
      </c>
      <c r="L14" s="9" t="n">
        <v>135</v>
      </c>
      <c r="M14" s="10">
        <f>IF('Lançamentos'!$A14="","",IFERROR(VLOOKUP('Lançamentos'!$H14,'Parâmetros'!$A$6:$B$12,2,FALSE),0))</f>
        <v/>
      </c>
      <c r="N14" s="10">
        <f>IF('Lançamentos'!$A14="","",IF('Lançamentos'!$L14&lt;='Lançamentos'!$M14,'Lançamentos'!$L14,'Lançamentos'!$M14))</f>
        <v/>
      </c>
      <c r="O14" s="10">
        <f>IF('Lançamentos'!$A14="","",IF('Lançamentos'!$L14&gt;'Lançamentos'!$M14,'Lançamentos'!$L14-'Lançamentos'!$M14,0))</f>
        <v/>
      </c>
      <c r="P14" s="11">
        <f>IF('Lançamentos'!$A14="","",IF('Lançamentos'!$N14='Lançamentos'!$L14,"Dentro da política",IF('Lançamentos'!$N14&gt;0,"Parcialmente reembolsável","Não reembolsável")))</f>
        <v/>
      </c>
      <c r="Q14" s="12">
        <f>IF('Lançamentos'!$A14="","",IFERROR('Lançamentos'!$N14/'Lançamentos'!$L14,0))</f>
        <v/>
      </c>
      <c r="R14" s="13" t="inlineStr">
        <is>
          <t>Despesa excede o limite de alimentação.</t>
        </is>
      </c>
    </row>
    <row r="15">
      <c r="A15" s="6" t="n"/>
      <c r="B15" s="34" t="n"/>
      <c r="C15" s="8" t="n"/>
      <c r="D15" s="8" t="n"/>
      <c r="E15" s="8" t="n"/>
      <c r="F15" s="8" t="n"/>
      <c r="G15" s="8" t="n"/>
      <c r="H15" s="8" t="n"/>
      <c r="I15" s="8" t="n"/>
      <c r="J15" s="6" t="n"/>
      <c r="K15" s="6" t="n"/>
      <c r="L15" s="9" t="n"/>
      <c r="M15" s="10">
        <f>IF('Lançamentos'!$A15="","",IFERROR(VLOOKUP('Lançamentos'!$H15,'Parâmetros'!$A$6:$B$12,2,FALSE),0))</f>
        <v/>
      </c>
      <c r="N15" s="10">
        <f>IF('Lançamentos'!$A15="","",IF('Lançamentos'!$L15&lt;='Lançamentos'!$M15,'Lançamentos'!$L15,'Lançamentos'!$M15))</f>
        <v/>
      </c>
      <c r="O15" s="10">
        <f>IF('Lançamentos'!$A15="","",IF('Lançamentos'!$L15&gt;'Lançamentos'!$M15,'Lançamentos'!$L15-'Lançamentos'!$M15,0))</f>
        <v/>
      </c>
      <c r="P15" s="11">
        <f>IF('Lançamentos'!$A15="","",IF('Lançamentos'!$N15='Lançamentos'!$L15,"Dentro da política",IF('Lançamentos'!$N15&gt;0,"Parcialmente reembolsável","Não reembolsável")))</f>
        <v/>
      </c>
      <c r="Q15" s="12">
        <f>IF('Lançamentos'!$A15="","",IFERROR('Lançamentos'!$N15/'Lançamentos'!$L15,0))</f>
        <v/>
      </c>
      <c r="R15" s="13" t="n"/>
    </row>
    <row r="16">
      <c r="A16" s="6" t="n"/>
      <c r="B16" s="34" t="n"/>
      <c r="C16" s="8" t="n"/>
      <c r="D16" s="8" t="n"/>
      <c r="E16" s="8" t="n"/>
      <c r="F16" s="8" t="n"/>
      <c r="G16" s="8" t="n"/>
      <c r="H16" s="8" t="n"/>
      <c r="I16" s="8" t="n"/>
      <c r="J16" s="6" t="n"/>
      <c r="K16" s="6" t="n"/>
      <c r="L16" s="9" t="n"/>
      <c r="M16" s="10">
        <f>IF('Lançamentos'!$A16="","",IFERROR(VLOOKUP('Lançamentos'!$H16,'Parâmetros'!$A$6:$B$12,2,FALSE),0))</f>
        <v/>
      </c>
      <c r="N16" s="10">
        <f>IF('Lançamentos'!$A16="","",IF('Lançamentos'!$L16&lt;='Lançamentos'!$M16,'Lançamentos'!$L16,'Lançamentos'!$M16))</f>
        <v/>
      </c>
      <c r="O16" s="10">
        <f>IF('Lançamentos'!$A16="","",IF('Lançamentos'!$L16&gt;'Lançamentos'!$M16,'Lançamentos'!$L16-'Lançamentos'!$M16,0))</f>
        <v/>
      </c>
      <c r="P16" s="11">
        <f>IF('Lançamentos'!$A16="","",IF('Lançamentos'!$N16='Lançamentos'!$L16,"Dentro da política",IF('Lançamentos'!$N16&gt;0,"Parcialmente reembolsável","Não reembolsável")))</f>
        <v/>
      </c>
      <c r="Q16" s="12">
        <f>IF('Lançamentos'!$A16="","",IFERROR('Lançamentos'!$N16/'Lançamentos'!$L16,0))</f>
        <v/>
      </c>
      <c r="R16" s="13" t="n"/>
    </row>
    <row r="17">
      <c r="A17" s="6" t="n"/>
      <c r="B17" s="34" t="n"/>
      <c r="C17" s="8" t="n"/>
      <c r="D17" s="8" t="n"/>
      <c r="E17" s="8" t="n"/>
      <c r="F17" s="8" t="n"/>
      <c r="G17" s="8" t="n"/>
      <c r="H17" s="8" t="n"/>
      <c r="I17" s="8" t="n"/>
      <c r="J17" s="6" t="n"/>
      <c r="K17" s="6" t="n"/>
      <c r="L17" s="9" t="n"/>
      <c r="M17" s="10">
        <f>IF('Lançamentos'!$A17="","",IFERROR(VLOOKUP('Lançamentos'!$H17,'Parâmetros'!$A$6:$B$12,2,FALSE),0))</f>
        <v/>
      </c>
      <c r="N17" s="10">
        <f>IF('Lançamentos'!$A17="","",IF('Lançamentos'!$L17&lt;='Lançamentos'!$M17,'Lançamentos'!$L17,'Lançamentos'!$M17))</f>
        <v/>
      </c>
      <c r="O17" s="10">
        <f>IF('Lançamentos'!$A17="","",IF('Lançamentos'!$L17&gt;'Lançamentos'!$M17,'Lançamentos'!$L17-'Lançamentos'!$M17,0))</f>
        <v/>
      </c>
      <c r="P17" s="11">
        <f>IF('Lançamentos'!$A17="","",IF('Lançamentos'!$N17='Lançamentos'!$L17,"Dentro da política",IF('Lançamentos'!$N17&gt;0,"Parcialmente reembolsável","Não reembolsável")))</f>
        <v/>
      </c>
      <c r="Q17" s="12">
        <f>IF('Lançamentos'!$A17="","",IFERROR('Lançamentos'!$N17/'Lançamentos'!$L17,0))</f>
        <v/>
      </c>
      <c r="R17" s="13" t="n"/>
    </row>
    <row r="18">
      <c r="A18" s="6" t="n"/>
      <c r="B18" s="34" t="n"/>
      <c r="C18" s="8" t="n"/>
      <c r="D18" s="8" t="n"/>
      <c r="E18" s="8" t="n"/>
      <c r="F18" s="8" t="n"/>
      <c r="G18" s="8" t="n"/>
      <c r="H18" s="8" t="n"/>
      <c r="I18" s="8" t="n"/>
      <c r="J18" s="6" t="n"/>
      <c r="K18" s="6" t="n"/>
      <c r="L18" s="9" t="n"/>
      <c r="M18" s="10">
        <f>IF('Lançamentos'!$A18="","",IFERROR(VLOOKUP('Lançamentos'!$H18,'Parâmetros'!$A$6:$B$12,2,FALSE),0))</f>
        <v/>
      </c>
      <c r="N18" s="10">
        <f>IF('Lançamentos'!$A18="","",IF('Lançamentos'!$L18&lt;='Lançamentos'!$M18,'Lançamentos'!$L18,'Lançamentos'!$M18))</f>
        <v/>
      </c>
      <c r="O18" s="10">
        <f>IF('Lançamentos'!$A18="","",IF('Lançamentos'!$L18&gt;'Lançamentos'!$M18,'Lançamentos'!$L18-'Lançamentos'!$M18,0))</f>
        <v/>
      </c>
      <c r="P18" s="11">
        <f>IF('Lançamentos'!$A18="","",IF('Lançamentos'!$N18='Lançamentos'!$L18,"Dentro da política",IF('Lançamentos'!$N18&gt;0,"Parcialmente reembolsável","Não reembolsável")))</f>
        <v/>
      </c>
      <c r="Q18" s="12">
        <f>IF('Lançamentos'!$A18="","",IFERROR('Lançamentos'!$N18/'Lançamentos'!$L18,0))</f>
        <v/>
      </c>
      <c r="R18" s="13" t="n"/>
    </row>
    <row r="19">
      <c r="A19" s="6" t="n"/>
      <c r="B19" s="34" t="n"/>
      <c r="C19" s="8" t="n"/>
      <c r="D19" s="8" t="n"/>
      <c r="E19" s="8" t="n"/>
      <c r="F19" s="8" t="n"/>
      <c r="G19" s="8" t="n"/>
      <c r="H19" s="8" t="n"/>
      <c r="I19" s="8" t="n"/>
      <c r="J19" s="6" t="n"/>
      <c r="K19" s="6" t="n"/>
      <c r="L19" s="9" t="n"/>
      <c r="M19" s="10">
        <f>IF('Lançamentos'!$A19="","",IFERROR(VLOOKUP('Lançamentos'!$H19,'Parâmetros'!$A$6:$B$12,2,FALSE),0))</f>
        <v/>
      </c>
      <c r="N19" s="10">
        <f>IF('Lançamentos'!$A19="","",IF('Lançamentos'!$L19&lt;='Lançamentos'!$M19,'Lançamentos'!$L19,'Lançamentos'!$M19))</f>
        <v/>
      </c>
      <c r="O19" s="10">
        <f>IF('Lançamentos'!$A19="","",IF('Lançamentos'!$L19&gt;'Lançamentos'!$M19,'Lançamentos'!$L19-'Lançamentos'!$M19,0))</f>
        <v/>
      </c>
      <c r="P19" s="11">
        <f>IF('Lançamentos'!$A19="","",IF('Lançamentos'!$N19='Lançamentos'!$L19,"Dentro da política",IF('Lançamentos'!$N19&gt;0,"Parcialmente reembolsável","Não reembolsável")))</f>
        <v/>
      </c>
      <c r="Q19" s="12">
        <f>IF('Lançamentos'!$A19="","",IFERROR('Lançamentos'!$N19/'Lançamentos'!$L19,0))</f>
        <v/>
      </c>
      <c r="R19" s="13" t="n"/>
    </row>
    <row r="20">
      <c r="A20" s="6" t="n"/>
      <c r="B20" s="34" t="n"/>
      <c r="C20" s="8" t="n"/>
      <c r="D20" s="8" t="n"/>
      <c r="E20" s="8" t="n"/>
      <c r="F20" s="8" t="n"/>
      <c r="G20" s="8" t="n"/>
      <c r="H20" s="8" t="n"/>
      <c r="I20" s="8" t="n"/>
      <c r="J20" s="6" t="n"/>
      <c r="K20" s="6" t="n"/>
      <c r="L20" s="9" t="n"/>
      <c r="M20" s="10">
        <f>IF('Lançamentos'!$A20="","",IFERROR(VLOOKUP('Lançamentos'!$H20,'Parâmetros'!$A$6:$B$12,2,FALSE),0))</f>
        <v/>
      </c>
      <c r="N20" s="10">
        <f>IF('Lançamentos'!$A20="","",IF('Lançamentos'!$L20&lt;='Lançamentos'!$M20,'Lançamentos'!$L20,'Lançamentos'!$M20))</f>
        <v/>
      </c>
      <c r="O20" s="10">
        <f>IF('Lançamentos'!$A20="","",IF('Lançamentos'!$L20&gt;'Lançamentos'!$M20,'Lançamentos'!$L20-'Lançamentos'!$M20,0))</f>
        <v/>
      </c>
      <c r="P20" s="11">
        <f>IF('Lançamentos'!$A20="","",IF('Lançamentos'!$N20='Lançamentos'!$L20,"Dentro da política",IF('Lançamentos'!$N20&gt;0,"Parcialmente reembolsável","Não reembolsável")))</f>
        <v/>
      </c>
      <c r="Q20" s="12">
        <f>IF('Lançamentos'!$A20="","",IFERROR('Lançamentos'!$N20/'Lançamentos'!$L20,0))</f>
        <v/>
      </c>
      <c r="R20" s="13" t="n"/>
    </row>
    <row r="21">
      <c r="A21" s="6" t="n"/>
      <c r="B21" s="34" t="n"/>
      <c r="C21" s="8" t="n"/>
      <c r="D21" s="8" t="n"/>
      <c r="E21" s="8" t="n"/>
      <c r="F21" s="8" t="n"/>
      <c r="G21" s="8" t="n"/>
      <c r="H21" s="8" t="n"/>
      <c r="I21" s="8" t="n"/>
      <c r="J21" s="6" t="n"/>
      <c r="K21" s="6" t="n"/>
      <c r="L21" s="9" t="n"/>
      <c r="M21" s="10">
        <f>IF('Lançamentos'!$A21="","",IFERROR(VLOOKUP('Lançamentos'!$H21,'Parâmetros'!$A$6:$B$12,2,FALSE),0))</f>
        <v/>
      </c>
      <c r="N21" s="10">
        <f>IF('Lançamentos'!$A21="","",IF('Lançamentos'!$L21&lt;='Lançamentos'!$M21,'Lançamentos'!$L21,'Lançamentos'!$M21))</f>
        <v/>
      </c>
      <c r="O21" s="10">
        <f>IF('Lançamentos'!$A21="","",IF('Lançamentos'!$L21&gt;'Lançamentos'!$M21,'Lançamentos'!$L21-'Lançamentos'!$M21,0))</f>
        <v/>
      </c>
      <c r="P21" s="11">
        <f>IF('Lançamentos'!$A21="","",IF('Lançamentos'!$N21='Lançamentos'!$L21,"Dentro da política",IF('Lançamentos'!$N21&gt;0,"Parcialmente reembolsável","Não reembolsável")))</f>
        <v/>
      </c>
      <c r="Q21" s="12">
        <f>IF('Lançamentos'!$A21="","",IFERROR('Lançamentos'!$N21/'Lançamentos'!$L21,0))</f>
        <v/>
      </c>
      <c r="R21" s="13" t="n"/>
    </row>
    <row r="22">
      <c r="A22" s="6" t="n"/>
      <c r="B22" s="34" t="n"/>
      <c r="C22" s="8" t="n"/>
      <c r="D22" s="8" t="n"/>
      <c r="E22" s="8" t="n"/>
      <c r="F22" s="8" t="n"/>
      <c r="G22" s="8" t="n"/>
      <c r="H22" s="8" t="n"/>
      <c r="I22" s="8" t="n"/>
      <c r="J22" s="6" t="n"/>
      <c r="K22" s="6" t="n"/>
      <c r="L22" s="9" t="n"/>
      <c r="M22" s="10">
        <f>IF('Lançamentos'!$A22="","",IFERROR(VLOOKUP('Lançamentos'!$H22,'Parâmetros'!$A$6:$B$12,2,FALSE),0))</f>
        <v/>
      </c>
      <c r="N22" s="10">
        <f>IF('Lançamentos'!$A22="","",IF('Lançamentos'!$L22&lt;='Lançamentos'!$M22,'Lançamentos'!$L22,'Lançamentos'!$M22))</f>
        <v/>
      </c>
      <c r="O22" s="10">
        <f>IF('Lançamentos'!$A22="","",IF('Lançamentos'!$L22&gt;'Lançamentos'!$M22,'Lançamentos'!$L22-'Lançamentos'!$M22,0))</f>
        <v/>
      </c>
      <c r="P22" s="11">
        <f>IF('Lançamentos'!$A22="","",IF('Lançamentos'!$N22='Lançamentos'!$L22,"Dentro da política",IF('Lançamentos'!$N22&gt;0,"Parcialmente reembolsável","Não reembolsável")))</f>
        <v/>
      </c>
      <c r="Q22" s="12">
        <f>IF('Lançamentos'!$A22="","",IFERROR('Lançamentos'!$N22/'Lançamentos'!$L22,0))</f>
        <v/>
      </c>
      <c r="R22" s="13" t="n"/>
    </row>
    <row r="23">
      <c r="A23" s="6" t="n"/>
      <c r="B23" s="34" t="n"/>
      <c r="C23" s="8" t="n"/>
      <c r="D23" s="8" t="n"/>
      <c r="E23" s="8" t="n"/>
      <c r="F23" s="8" t="n"/>
      <c r="G23" s="8" t="n"/>
      <c r="H23" s="8" t="n"/>
      <c r="I23" s="8" t="n"/>
      <c r="J23" s="6" t="n"/>
      <c r="K23" s="6" t="n"/>
      <c r="L23" s="9" t="n"/>
      <c r="M23" s="10">
        <f>IF('Lançamentos'!$A23="","",IFERROR(VLOOKUP('Lançamentos'!$H23,'Parâmetros'!$A$6:$B$12,2,FALSE),0))</f>
        <v/>
      </c>
      <c r="N23" s="10">
        <f>IF('Lançamentos'!$A23="","",IF('Lançamentos'!$L23&lt;='Lançamentos'!$M23,'Lançamentos'!$L23,'Lançamentos'!$M23))</f>
        <v/>
      </c>
      <c r="O23" s="10">
        <f>IF('Lançamentos'!$A23="","",IF('Lançamentos'!$L23&gt;'Lançamentos'!$M23,'Lançamentos'!$L23-'Lançamentos'!$M23,0))</f>
        <v/>
      </c>
      <c r="P23" s="11">
        <f>IF('Lançamentos'!$A23="","",IF('Lançamentos'!$N23='Lançamentos'!$L23,"Dentro da política",IF('Lançamentos'!$N23&gt;0,"Parcialmente reembolsável","Não reembolsável")))</f>
        <v/>
      </c>
      <c r="Q23" s="12">
        <f>IF('Lançamentos'!$A23="","",IFERROR('Lançamentos'!$N23/'Lançamentos'!$L23,0))</f>
        <v/>
      </c>
      <c r="R23" s="13" t="n"/>
    </row>
    <row r="24">
      <c r="A24" s="6" t="n"/>
      <c r="B24" s="34" t="n"/>
      <c r="C24" s="8" t="n"/>
      <c r="D24" s="8" t="n"/>
      <c r="E24" s="8" t="n"/>
      <c r="F24" s="8" t="n"/>
      <c r="G24" s="8" t="n"/>
      <c r="H24" s="8" t="n"/>
      <c r="I24" s="8" t="n"/>
      <c r="J24" s="6" t="n"/>
      <c r="K24" s="6" t="n"/>
      <c r="L24" s="9" t="n"/>
      <c r="M24" s="10">
        <f>IF('Lançamentos'!$A24="","",IFERROR(VLOOKUP('Lançamentos'!$H24,'Parâmetros'!$A$6:$B$12,2,FALSE),0))</f>
        <v/>
      </c>
      <c r="N24" s="10">
        <f>IF('Lançamentos'!$A24="","",IF('Lançamentos'!$L24&lt;='Lançamentos'!$M24,'Lançamentos'!$L24,'Lançamentos'!$M24))</f>
        <v/>
      </c>
      <c r="O24" s="10">
        <f>IF('Lançamentos'!$A24="","",IF('Lançamentos'!$L24&gt;'Lançamentos'!$M24,'Lançamentos'!$L24-'Lançamentos'!$M24,0))</f>
        <v/>
      </c>
      <c r="P24" s="11">
        <f>IF('Lançamentos'!$A24="","",IF('Lançamentos'!$N24='Lançamentos'!$L24,"Dentro da política",IF('Lançamentos'!$N24&gt;0,"Parcialmente reembolsável","Não reembolsável")))</f>
        <v/>
      </c>
      <c r="Q24" s="12">
        <f>IF('Lançamentos'!$A24="","",IFERROR('Lançamentos'!$N24/'Lançamentos'!$L24,0))</f>
        <v/>
      </c>
      <c r="R24" s="13" t="n"/>
    </row>
    <row r="25">
      <c r="A25" s="6" t="n"/>
      <c r="B25" s="34" t="n"/>
      <c r="C25" s="8" t="n"/>
      <c r="D25" s="8" t="n"/>
      <c r="E25" s="8" t="n"/>
      <c r="F25" s="8" t="n"/>
      <c r="G25" s="8" t="n"/>
      <c r="H25" s="8" t="n"/>
      <c r="I25" s="8" t="n"/>
      <c r="J25" s="6" t="n"/>
      <c r="K25" s="6" t="n"/>
      <c r="L25" s="9" t="n"/>
      <c r="M25" s="10">
        <f>IF('Lançamentos'!$A25="","",IFERROR(VLOOKUP('Lançamentos'!$H25,'Parâmetros'!$A$6:$B$12,2,FALSE),0))</f>
        <v/>
      </c>
      <c r="N25" s="10">
        <f>IF('Lançamentos'!$A25="","",IF('Lançamentos'!$L25&lt;='Lançamentos'!$M25,'Lançamentos'!$L25,'Lançamentos'!$M25))</f>
        <v/>
      </c>
      <c r="O25" s="10">
        <f>IF('Lançamentos'!$A25="","",IF('Lançamentos'!$L25&gt;'Lançamentos'!$M25,'Lançamentos'!$L25-'Lançamentos'!$M25,0))</f>
        <v/>
      </c>
      <c r="P25" s="11">
        <f>IF('Lançamentos'!$A25="","",IF('Lançamentos'!$N25='Lançamentos'!$L25,"Dentro da política",IF('Lançamentos'!$N25&gt;0,"Parcialmente reembolsável","Não reembolsável")))</f>
        <v/>
      </c>
      <c r="Q25" s="12">
        <f>IF('Lançamentos'!$A25="","",IFERROR('Lançamentos'!$N25/'Lançamentos'!$L25,0))</f>
        <v/>
      </c>
      <c r="R25" s="13" t="n"/>
    </row>
    <row r="26">
      <c r="A26" s="6" t="n"/>
      <c r="B26" s="34" t="n"/>
      <c r="C26" s="8" t="n"/>
      <c r="D26" s="8" t="n"/>
      <c r="E26" s="8" t="n"/>
      <c r="F26" s="8" t="n"/>
      <c r="G26" s="8" t="n"/>
      <c r="H26" s="8" t="n"/>
      <c r="I26" s="8" t="n"/>
      <c r="J26" s="6" t="n"/>
      <c r="K26" s="6" t="n"/>
      <c r="L26" s="9" t="n"/>
      <c r="M26" s="10">
        <f>IF('Lançamentos'!$A26="","",IFERROR(VLOOKUP('Lançamentos'!$H26,'Parâmetros'!$A$6:$B$12,2,FALSE),0))</f>
        <v/>
      </c>
      <c r="N26" s="10">
        <f>IF('Lançamentos'!$A26="","",IF('Lançamentos'!$L26&lt;='Lançamentos'!$M26,'Lançamentos'!$L26,'Lançamentos'!$M26))</f>
        <v/>
      </c>
      <c r="O26" s="10">
        <f>IF('Lançamentos'!$A26="","",IF('Lançamentos'!$L26&gt;'Lançamentos'!$M26,'Lançamentos'!$L26-'Lançamentos'!$M26,0))</f>
        <v/>
      </c>
      <c r="P26" s="11">
        <f>IF('Lançamentos'!$A26="","",IF('Lançamentos'!$N26='Lançamentos'!$L26,"Dentro da política",IF('Lançamentos'!$N26&gt;0,"Parcialmente reembolsável","Não reembolsável")))</f>
        <v/>
      </c>
      <c r="Q26" s="12">
        <f>IF('Lançamentos'!$A26="","",IFERROR('Lançamentos'!$N26/'Lançamentos'!$L26,0))</f>
        <v/>
      </c>
      <c r="R26" s="13" t="n"/>
    </row>
    <row r="27">
      <c r="A27" s="6" t="n"/>
      <c r="B27" s="34" t="n"/>
      <c r="C27" s="8" t="n"/>
      <c r="D27" s="8" t="n"/>
      <c r="E27" s="8" t="n"/>
      <c r="F27" s="8" t="n"/>
      <c r="G27" s="8" t="n"/>
      <c r="H27" s="8" t="n"/>
      <c r="I27" s="8" t="n"/>
      <c r="J27" s="6" t="n"/>
      <c r="K27" s="6" t="n"/>
      <c r="L27" s="9" t="n"/>
      <c r="M27" s="10">
        <f>IF('Lançamentos'!$A27="","",IFERROR(VLOOKUP('Lançamentos'!$H27,'Parâmetros'!$A$6:$B$12,2,FALSE),0))</f>
        <v/>
      </c>
      <c r="N27" s="10">
        <f>IF('Lançamentos'!$A27="","",IF('Lançamentos'!$L27&lt;='Lançamentos'!$M27,'Lançamentos'!$L27,'Lançamentos'!$M27))</f>
        <v/>
      </c>
      <c r="O27" s="10">
        <f>IF('Lançamentos'!$A27="","",IF('Lançamentos'!$L27&gt;'Lançamentos'!$M27,'Lançamentos'!$L27-'Lançamentos'!$M27,0))</f>
        <v/>
      </c>
      <c r="P27" s="11">
        <f>IF('Lançamentos'!$A27="","",IF('Lançamentos'!$N27='Lançamentos'!$L27,"Dentro da política",IF('Lançamentos'!$N27&gt;0,"Parcialmente reembolsável","Não reembolsável")))</f>
        <v/>
      </c>
      <c r="Q27" s="12">
        <f>IF('Lançamentos'!$A27="","",IFERROR('Lançamentos'!$N27/'Lançamentos'!$L27,0))</f>
        <v/>
      </c>
      <c r="R27" s="13" t="n"/>
    </row>
    <row r="28">
      <c r="A28" s="6" t="n"/>
      <c r="B28" s="34" t="n"/>
      <c r="C28" s="8" t="n"/>
      <c r="D28" s="8" t="n"/>
      <c r="E28" s="8" t="n"/>
      <c r="F28" s="8" t="n"/>
      <c r="G28" s="8" t="n"/>
      <c r="H28" s="8" t="n"/>
      <c r="I28" s="8" t="n"/>
      <c r="J28" s="6" t="n"/>
      <c r="K28" s="6" t="n"/>
      <c r="L28" s="9" t="n"/>
      <c r="M28" s="10">
        <f>IF('Lançamentos'!$A28="","",IFERROR(VLOOKUP('Lançamentos'!$H28,'Parâmetros'!$A$6:$B$12,2,FALSE),0))</f>
        <v/>
      </c>
      <c r="N28" s="10">
        <f>IF('Lançamentos'!$A28="","",IF('Lançamentos'!$L28&lt;='Lançamentos'!$M28,'Lançamentos'!$L28,'Lançamentos'!$M28))</f>
        <v/>
      </c>
      <c r="O28" s="10">
        <f>IF('Lançamentos'!$A28="","",IF('Lançamentos'!$L28&gt;'Lançamentos'!$M28,'Lançamentos'!$L28-'Lançamentos'!$M28,0))</f>
        <v/>
      </c>
      <c r="P28" s="11">
        <f>IF('Lançamentos'!$A28="","",IF('Lançamentos'!$N28='Lançamentos'!$L28,"Dentro da política",IF('Lançamentos'!$N28&gt;0,"Parcialmente reembolsável","Não reembolsável")))</f>
        <v/>
      </c>
      <c r="Q28" s="12">
        <f>IF('Lançamentos'!$A28="","",IFERROR('Lançamentos'!$N28/'Lançamentos'!$L28,0))</f>
        <v/>
      </c>
      <c r="R28" s="13" t="n"/>
    </row>
    <row r="29">
      <c r="A29" s="6" t="n"/>
      <c r="B29" s="34" t="n"/>
      <c r="C29" s="8" t="n"/>
      <c r="D29" s="8" t="n"/>
      <c r="E29" s="8" t="n"/>
      <c r="F29" s="8" t="n"/>
      <c r="G29" s="8" t="n"/>
      <c r="H29" s="8" t="n"/>
      <c r="I29" s="8" t="n"/>
      <c r="J29" s="6" t="n"/>
      <c r="K29" s="6" t="n"/>
      <c r="L29" s="9" t="n"/>
      <c r="M29" s="10">
        <f>IF('Lançamentos'!$A29="","",IFERROR(VLOOKUP('Lançamentos'!$H29,'Parâmetros'!$A$6:$B$12,2,FALSE),0))</f>
        <v/>
      </c>
      <c r="N29" s="10">
        <f>IF('Lançamentos'!$A29="","",IF('Lançamentos'!$L29&lt;='Lançamentos'!$M29,'Lançamentos'!$L29,'Lançamentos'!$M29))</f>
        <v/>
      </c>
      <c r="O29" s="10">
        <f>IF('Lançamentos'!$A29="","",IF('Lançamentos'!$L29&gt;'Lançamentos'!$M29,'Lançamentos'!$L29-'Lançamentos'!$M29,0))</f>
        <v/>
      </c>
      <c r="P29" s="11">
        <f>IF('Lançamentos'!$A29="","",IF('Lançamentos'!$N29='Lançamentos'!$L29,"Dentro da política",IF('Lançamentos'!$N29&gt;0,"Parcialmente reembolsável","Não reembolsável")))</f>
        <v/>
      </c>
      <c r="Q29" s="12">
        <f>IF('Lançamentos'!$A29="","",IFERROR('Lançamentos'!$N29/'Lançamentos'!$L29,0))</f>
        <v/>
      </c>
      <c r="R29" s="13" t="n"/>
    </row>
    <row r="30">
      <c r="A30" s="6" t="n"/>
      <c r="B30" s="34" t="n"/>
      <c r="C30" s="8" t="n"/>
      <c r="D30" s="8" t="n"/>
      <c r="E30" s="8" t="n"/>
      <c r="F30" s="8" t="n"/>
      <c r="G30" s="8" t="n"/>
      <c r="H30" s="8" t="n"/>
      <c r="I30" s="8" t="n"/>
      <c r="J30" s="6" t="n"/>
      <c r="K30" s="6" t="n"/>
      <c r="L30" s="9" t="n"/>
      <c r="M30" s="10">
        <f>IF('Lançamentos'!$A30="","",IFERROR(VLOOKUP('Lançamentos'!$H30,'Parâmetros'!$A$6:$B$12,2,FALSE),0))</f>
        <v/>
      </c>
      <c r="N30" s="10">
        <f>IF('Lançamentos'!$A30="","",IF('Lançamentos'!$L30&lt;='Lançamentos'!$M30,'Lançamentos'!$L30,'Lançamentos'!$M30))</f>
        <v/>
      </c>
      <c r="O30" s="10">
        <f>IF('Lançamentos'!$A30="","",IF('Lançamentos'!$L30&gt;'Lançamentos'!$M30,'Lançamentos'!$L30-'Lançamentos'!$M30,0))</f>
        <v/>
      </c>
      <c r="P30" s="11">
        <f>IF('Lançamentos'!$A30="","",IF('Lançamentos'!$N30='Lançamentos'!$L30,"Dentro da política",IF('Lançamentos'!$N30&gt;0,"Parcialmente reembolsável","Não reembolsável")))</f>
        <v/>
      </c>
      <c r="Q30" s="12">
        <f>IF('Lançamentos'!$A30="","",IFERROR('Lançamentos'!$N30/'Lançamentos'!$L30,0))</f>
        <v/>
      </c>
      <c r="R30" s="13" t="n"/>
    </row>
    <row r="31">
      <c r="A31" s="6" t="n"/>
      <c r="B31" s="34" t="n"/>
      <c r="C31" s="8" t="n"/>
      <c r="D31" s="8" t="n"/>
      <c r="E31" s="8" t="n"/>
      <c r="F31" s="8" t="n"/>
      <c r="G31" s="8" t="n"/>
      <c r="H31" s="8" t="n"/>
      <c r="I31" s="8" t="n"/>
      <c r="J31" s="6" t="n"/>
      <c r="K31" s="6" t="n"/>
      <c r="L31" s="9" t="n"/>
      <c r="M31" s="10">
        <f>IF('Lançamentos'!$A31="","",IFERROR(VLOOKUP('Lançamentos'!$H31,'Parâmetros'!$A$6:$B$12,2,FALSE),0))</f>
        <v/>
      </c>
      <c r="N31" s="10">
        <f>IF('Lançamentos'!$A31="","",IF('Lançamentos'!$L31&lt;='Lançamentos'!$M31,'Lançamentos'!$L31,'Lançamentos'!$M31))</f>
        <v/>
      </c>
      <c r="O31" s="10">
        <f>IF('Lançamentos'!$A31="","",IF('Lançamentos'!$L31&gt;'Lançamentos'!$M31,'Lançamentos'!$L31-'Lançamentos'!$M31,0))</f>
        <v/>
      </c>
      <c r="P31" s="11">
        <f>IF('Lançamentos'!$A31="","",IF('Lançamentos'!$N31='Lançamentos'!$L31,"Dentro da política",IF('Lançamentos'!$N31&gt;0,"Parcialmente reembolsável","Não reembolsável")))</f>
        <v/>
      </c>
      <c r="Q31" s="12">
        <f>IF('Lançamentos'!$A31="","",IFERROR('Lançamentos'!$N31/'Lançamentos'!$L31,0))</f>
        <v/>
      </c>
      <c r="R31" s="13" t="n"/>
    </row>
    <row r="32">
      <c r="A32" s="6" t="n"/>
      <c r="B32" s="34" t="n"/>
      <c r="C32" s="8" t="n"/>
      <c r="D32" s="8" t="n"/>
      <c r="E32" s="8" t="n"/>
      <c r="F32" s="8" t="n"/>
      <c r="G32" s="8" t="n"/>
      <c r="H32" s="8" t="n"/>
      <c r="I32" s="8" t="n"/>
      <c r="J32" s="6" t="n"/>
      <c r="K32" s="6" t="n"/>
      <c r="L32" s="9" t="n"/>
      <c r="M32" s="10">
        <f>IF('Lançamentos'!$A32="","",IFERROR(VLOOKUP('Lançamentos'!$H32,'Parâmetros'!$A$6:$B$12,2,FALSE),0))</f>
        <v/>
      </c>
      <c r="N32" s="10">
        <f>IF('Lançamentos'!$A32="","",IF('Lançamentos'!$L32&lt;='Lançamentos'!$M32,'Lançamentos'!$L32,'Lançamentos'!$M32))</f>
        <v/>
      </c>
      <c r="O32" s="10">
        <f>IF('Lançamentos'!$A32="","",IF('Lançamentos'!$L32&gt;'Lançamentos'!$M32,'Lançamentos'!$L32-'Lançamentos'!$M32,0))</f>
        <v/>
      </c>
      <c r="P32" s="11">
        <f>IF('Lançamentos'!$A32="","",IF('Lançamentos'!$N32='Lançamentos'!$L32,"Dentro da política",IF('Lançamentos'!$N32&gt;0,"Parcialmente reembolsável","Não reembolsável")))</f>
        <v/>
      </c>
      <c r="Q32" s="12">
        <f>IF('Lançamentos'!$A32="","",IFERROR('Lançamentos'!$N32/'Lançamentos'!$L32,0))</f>
        <v/>
      </c>
      <c r="R32" s="13" t="n"/>
    </row>
    <row r="33">
      <c r="A33" s="6" t="n"/>
      <c r="B33" s="34" t="n"/>
      <c r="C33" s="8" t="n"/>
      <c r="D33" s="8" t="n"/>
      <c r="E33" s="8" t="n"/>
      <c r="F33" s="8" t="n"/>
      <c r="G33" s="8" t="n"/>
      <c r="H33" s="8" t="n"/>
      <c r="I33" s="8" t="n"/>
      <c r="J33" s="6" t="n"/>
      <c r="K33" s="6" t="n"/>
      <c r="L33" s="9" t="n"/>
      <c r="M33" s="10">
        <f>IF('Lançamentos'!$A33="","",IFERROR(VLOOKUP('Lançamentos'!$H33,'Parâmetros'!$A$6:$B$12,2,FALSE),0))</f>
        <v/>
      </c>
      <c r="N33" s="10">
        <f>IF('Lançamentos'!$A33="","",IF('Lançamentos'!$L33&lt;='Lançamentos'!$M33,'Lançamentos'!$L33,'Lançamentos'!$M33))</f>
        <v/>
      </c>
      <c r="O33" s="10">
        <f>IF('Lançamentos'!$A33="","",IF('Lançamentos'!$L33&gt;'Lançamentos'!$M33,'Lançamentos'!$L33-'Lançamentos'!$M33,0))</f>
        <v/>
      </c>
      <c r="P33" s="11">
        <f>IF('Lançamentos'!$A33="","",IF('Lançamentos'!$N33='Lançamentos'!$L33,"Dentro da política",IF('Lançamentos'!$N33&gt;0,"Parcialmente reembolsável","Não reembolsável")))</f>
        <v/>
      </c>
      <c r="Q33" s="12">
        <f>IF('Lançamentos'!$A33="","",IFERROR('Lançamentos'!$N33/'Lançamentos'!$L33,0))</f>
        <v/>
      </c>
      <c r="R33" s="13" t="n"/>
    </row>
    <row r="34">
      <c r="A34" s="6" t="n"/>
      <c r="B34" s="34" t="n"/>
      <c r="C34" s="8" t="n"/>
      <c r="D34" s="8" t="n"/>
      <c r="E34" s="8" t="n"/>
      <c r="F34" s="8" t="n"/>
      <c r="G34" s="8" t="n"/>
      <c r="H34" s="8" t="n"/>
      <c r="I34" s="8" t="n"/>
      <c r="J34" s="6" t="n"/>
      <c r="K34" s="6" t="n"/>
      <c r="L34" s="9" t="n"/>
      <c r="M34" s="10">
        <f>IF('Lançamentos'!$A34="","",IFERROR(VLOOKUP('Lançamentos'!$H34,'Parâmetros'!$A$6:$B$12,2,FALSE),0))</f>
        <v/>
      </c>
      <c r="N34" s="10">
        <f>IF('Lançamentos'!$A34="","",IF('Lançamentos'!$L34&lt;='Lançamentos'!$M34,'Lançamentos'!$L34,'Lançamentos'!$M34))</f>
        <v/>
      </c>
      <c r="O34" s="10">
        <f>IF('Lançamentos'!$A34="","",IF('Lançamentos'!$L34&gt;'Lançamentos'!$M34,'Lançamentos'!$L34-'Lançamentos'!$M34,0))</f>
        <v/>
      </c>
      <c r="P34" s="11">
        <f>IF('Lançamentos'!$A34="","",IF('Lançamentos'!$N34='Lançamentos'!$L34,"Dentro da política",IF('Lançamentos'!$N34&gt;0,"Parcialmente reembolsável","Não reembolsável")))</f>
        <v/>
      </c>
      <c r="Q34" s="12">
        <f>IF('Lançamentos'!$A34="","",IFERROR('Lançamentos'!$N34/'Lançamentos'!$L34,0))</f>
        <v/>
      </c>
      <c r="R34" s="13" t="n"/>
    </row>
    <row r="35">
      <c r="A35" s="6" t="n"/>
      <c r="B35" s="34" t="n"/>
      <c r="C35" s="8" t="n"/>
      <c r="D35" s="8" t="n"/>
      <c r="E35" s="8" t="n"/>
      <c r="F35" s="8" t="n"/>
      <c r="G35" s="8" t="n"/>
      <c r="H35" s="8" t="n"/>
      <c r="I35" s="8" t="n"/>
      <c r="J35" s="6" t="n"/>
      <c r="K35" s="6" t="n"/>
      <c r="L35" s="9" t="n"/>
      <c r="M35" s="10">
        <f>IF('Lançamentos'!$A35="","",IFERROR(VLOOKUP('Lançamentos'!$H35,'Parâmetros'!$A$6:$B$12,2,FALSE),0))</f>
        <v/>
      </c>
      <c r="N35" s="10">
        <f>IF('Lançamentos'!$A35="","",IF('Lançamentos'!$L35&lt;='Lançamentos'!$M35,'Lançamentos'!$L35,'Lançamentos'!$M35))</f>
        <v/>
      </c>
      <c r="O35" s="10">
        <f>IF('Lançamentos'!$A35="","",IF('Lançamentos'!$L35&gt;'Lançamentos'!$M35,'Lançamentos'!$L35-'Lançamentos'!$M35,0))</f>
        <v/>
      </c>
      <c r="P35" s="11">
        <f>IF('Lançamentos'!$A35="","",IF('Lançamentos'!$N35='Lançamentos'!$L35,"Dentro da política",IF('Lançamentos'!$N35&gt;0,"Parcialmente reembolsável","Não reembolsável")))</f>
        <v/>
      </c>
      <c r="Q35" s="12">
        <f>IF('Lançamentos'!$A35="","",IFERROR('Lançamentos'!$N35/'Lançamentos'!$L35,0))</f>
        <v/>
      </c>
      <c r="R35" s="13" t="n"/>
    </row>
    <row r="36">
      <c r="A36" s="6" t="n"/>
      <c r="B36" s="34" t="n"/>
      <c r="C36" s="8" t="n"/>
      <c r="D36" s="8" t="n"/>
      <c r="E36" s="8" t="n"/>
      <c r="F36" s="8" t="n"/>
      <c r="G36" s="8" t="n"/>
      <c r="H36" s="8" t="n"/>
      <c r="I36" s="8" t="n"/>
      <c r="J36" s="6" t="n"/>
      <c r="K36" s="6" t="n"/>
      <c r="L36" s="9" t="n"/>
      <c r="M36" s="10">
        <f>IF('Lançamentos'!$A36="","",IFERROR(VLOOKUP('Lançamentos'!$H36,'Parâmetros'!$A$6:$B$12,2,FALSE),0))</f>
        <v/>
      </c>
      <c r="N36" s="10">
        <f>IF('Lançamentos'!$A36="","",IF('Lançamentos'!$L36&lt;='Lançamentos'!$M36,'Lançamentos'!$L36,'Lançamentos'!$M36))</f>
        <v/>
      </c>
      <c r="O36" s="10">
        <f>IF('Lançamentos'!$A36="","",IF('Lançamentos'!$L36&gt;'Lançamentos'!$M36,'Lançamentos'!$L36-'Lançamentos'!$M36,0))</f>
        <v/>
      </c>
      <c r="P36" s="11">
        <f>IF('Lançamentos'!$A36="","",IF('Lançamentos'!$N36='Lançamentos'!$L36,"Dentro da política",IF('Lançamentos'!$N36&gt;0,"Parcialmente reembolsável","Não reembolsável")))</f>
        <v/>
      </c>
      <c r="Q36" s="12">
        <f>IF('Lançamentos'!$A36="","",IFERROR('Lançamentos'!$N36/'Lançamentos'!$L36,0))</f>
        <v/>
      </c>
      <c r="R36" s="13" t="n"/>
    </row>
    <row r="37">
      <c r="A37" s="6" t="n"/>
      <c r="B37" s="34" t="n"/>
      <c r="C37" s="8" t="n"/>
      <c r="D37" s="8" t="n"/>
      <c r="E37" s="8" t="n"/>
      <c r="F37" s="8" t="n"/>
      <c r="G37" s="8" t="n"/>
      <c r="H37" s="8" t="n"/>
      <c r="I37" s="8" t="n"/>
      <c r="J37" s="6" t="n"/>
      <c r="K37" s="6" t="n"/>
      <c r="L37" s="9" t="n"/>
      <c r="M37" s="10">
        <f>IF('Lançamentos'!$A37="","",IFERROR(VLOOKUP('Lançamentos'!$H37,'Parâmetros'!$A$6:$B$12,2,FALSE),0))</f>
        <v/>
      </c>
      <c r="N37" s="10">
        <f>IF('Lançamentos'!$A37="","",IF('Lançamentos'!$L37&lt;='Lançamentos'!$M37,'Lançamentos'!$L37,'Lançamentos'!$M37))</f>
        <v/>
      </c>
      <c r="O37" s="10">
        <f>IF('Lançamentos'!$A37="","",IF('Lançamentos'!$L37&gt;'Lançamentos'!$M37,'Lançamentos'!$L37-'Lançamentos'!$M37,0))</f>
        <v/>
      </c>
      <c r="P37" s="11">
        <f>IF('Lançamentos'!$A37="","",IF('Lançamentos'!$N37='Lançamentos'!$L37,"Dentro da política",IF('Lançamentos'!$N37&gt;0,"Parcialmente reembolsável","Não reembolsável")))</f>
        <v/>
      </c>
      <c r="Q37" s="12">
        <f>IF('Lançamentos'!$A37="","",IFERROR('Lançamentos'!$N37/'Lançamentos'!$L37,0))</f>
        <v/>
      </c>
      <c r="R37" s="13" t="n"/>
    </row>
    <row r="38">
      <c r="A38" s="6" t="n"/>
      <c r="B38" s="34" t="n"/>
      <c r="C38" s="8" t="n"/>
      <c r="D38" s="8" t="n"/>
      <c r="E38" s="8" t="n"/>
      <c r="F38" s="8" t="n"/>
      <c r="G38" s="8" t="n"/>
      <c r="H38" s="8" t="n"/>
      <c r="I38" s="8" t="n"/>
      <c r="J38" s="6" t="n"/>
      <c r="K38" s="6" t="n"/>
      <c r="L38" s="9" t="n"/>
      <c r="M38" s="10">
        <f>IF('Lançamentos'!$A38="","",IFERROR(VLOOKUP('Lançamentos'!$H38,'Parâmetros'!$A$6:$B$12,2,FALSE),0))</f>
        <v/>
      </c>
      <c r="N38" s="10">
        <f>IF('Lançamentos'!$A38="","",IF('Lançamentos'!$L38&lt;='Lançamentos'!$M38,'Lançamentos'!$L38,'Lançamentos'!$M38))</f>
        <v/>
      </c>
      <c r="O38" s="10">
        <f>IF('Lançamentos'!$A38="","",IF('Lançamentos'!$L38&gt;'Lançamentos'!$M38,'Lançamentos'!$L38-'Lançamentos'!$M38,0))</f>
        <v/>
      </c>
      <c r="P38" s="11">
        <f>IF('Lançamentos'!$A38="","",IF('Lançamentos'!$N38='Lançamentos'!$L38,"Dentro da política",IF('Lançamentos'!$N38&gt;0,"Parcialmente reembolsável","Não reembolsável")))</f>
        <v/>
      </c>
      <c r="Q38" s="12">
        <f>IF('Lançamentos'!$A38="","",IFERROR('Lançamentos'!$N38/'Lançamentos'!$L38,0))</f>
        <v/>
      </c>
      <c r="R38" s="13" t="n"/>
    </row>
    <row r="39">
      <c r="A39" s="6" t="n"/>
      <c r="B39" s="34" t="n"/>
      <c r="C39" s="8" t="n"/>
      <c r="D39" s="8" t="n"/>
      <c r="E39" s="8" t="n"/>
      <c r="F39" s="8" t="n"/>
      <c r="G39" s="8" t="n"/>
      <c r="H39" s="8" t="n"/>
      <c r="I39" s="8" t="n"/>
      <c r="J39" s="6" t="n"/>
      <c r="K39" s="6" t="n"/>
      <c r="L39" s="9" t="n"/>
      <c r="M39" s="10">
        <f>IF('Lançamentos'!$A39="","",IFERROR(VLOOKUP('Lançamentos'!$H39,'Parâmetros'!$A$6:$B$12,2,FALSE),0))</f>
        <v/>
      </c>
      <c r="N39" s="10">
        <f>IF('Lançamentos'!$A39="","",IF('Lançamentos'!$L39&lt;='Lançamentos'!$M39,'Lançamentos'!$L39,'Lançamentos'!$M39))</f>
        <v/>
      </c>
      <c r="O39" s="10">
        <f>IF('Lançamentos'!$A39="","",IF('Lançamentos'!$L39&gt;'Lançamentos'!$M39,'Lançamentos'!$L39-'Lançamentos'!$M39,0))</f>
        <v/>
      </c>
      <c r="P39" s="11">
        <f>IF('Lançamentos'!$A39="","",IF('Lançamentos'!$N39='Lançamentos'!$L39,"Dentro da política",IF('Lançamentos'!$N39&gt;0,"Parcialmente reembolsável","Não reembolsável")))</f>
        <v/>
      </c>
      <c r="Q39" s="12">
        <f>IF('Lançamentos'!$A39="","",IFERROR('Lançamentos'!$N39/'Lançamentos'!$L39,0))</f>
        <v/>
      </c>
      <c r="R39" s="13" t="n"/>
    </row>
    <row r="40">
      <c r="A40" s="6" t="n"/>
      <c r="B40" s="34" t="n"/>
      <c r="C40" s="8" t="n"/>
      <c r="D40" s="8" t="n"/>
      <c r="E40" s="8" t="n"/>
      <c r="F40" s="8" t="n"/>
      <c r="G40" s="8" t="n"/>
      <c r="H40" s="8" t="n"/>
      <c r="I40" s="8" t="n"/>
      <c r="J40" s="6" t="n"/>
      <c r="K40" s="6" t="n"/>
      <c r="L40" s="9" t="n"/>
      <c r="M40" s="10">
        <f>IF('Lançamentos'!$A40="","",IFERROR(VLOOKUP('Lançamentos'!$H40,'Parâmetros'!$A$6:$B$12,2,FALSE),0))</f>
        <v/>
      </c>
      <c r="N40" s="10">
        <f>IF('Lançamentos'!$A40="","",IF('Lançamentos'!$L40&lt;='Lançamentos'!$M40,'Lançamentos'!$L40,'Lançamentos'!$M40))</f>
        <v/>
      </c>
      <c r="O40" s="10">
        <f>IF('Lançamentos'!$A40="","",IF('Lançamentos'!$L40&gt;'Lançamentos'!$M40,'Lançamentos'!$L40-'Lançamentos'!$M40,0))</f>
        <v/>
      </c>
      <c r="P40" s="11">
        <f>IF('Lançamentos'!$A40="","",IF('Lançamentos'!$N40='Lançamentos'!$L40,"Dentro da política",IF('Lançamentos'!$N40&gt;0,"Parcialmente reembolsável","Não reembolsável")))</f>
        <v/>
      </c>
      <c r="Q40" s="12">
        <f>IF('Lançamentos'!$A40="","",IFERROR('Lançamentos'!$N40/'Lançamentos'!$L40,0))</f>
        <v/>
      </c>
      <c r="R40" s="13" t="n"/>
    </row>
    <row r="41">
      <c r="A41" s="6" t="n"/>
      <c r="B41" s="34" t="n"/>
      <c r="C41" s="8" t="n"/>
      <c r="D41" s="8" t="n"/>
      <c r="E41" s="8" t="n"/>
      <c r="F41" s="8" t="n"/>
      <c r="G41" s="8" t="n"/>
      <c r="H41" s="8" t="n"/>
      <c r="I41" s="8" t="n"/>
      <c r="J41" s="6" t="n"/>
      <c r="K41" s="6" t="n"/>
      <c r="L41" s="9" t="n"/>
      <c r="M41" s="10">
        <f>IF('Lançamentos'!$A41="","",IFERROR(VLOOKUP('Lançamentos'!$H41,'Parâmetros'!$A$6:$B$12,2,FALSE),0))</f>
        <v/>
      </c>
      <c r="N41" s="10">
        <f>IF('Lançamentos'!$A41="","",IF('Lançamentos'!$L41&lt;='Lançamentos'!$M41,'Lançamentos'!$L41,'Lançamentos'!$M41))</f>
        <v/>
      </c>
      <c r="O41" s="10">
        <f>IF('Lançamentos'!$A41="","",IF('Lançamentos'!$L41&gt;'Lançamentos'!$M41,'Lançamentos'!$L41-'Lançamentos'!$M41,0))</f>
        <v/>
      </c>
      <c r="P41" s="11">
        <f>IF('Lançamentos'!$A41="","",IF('Lançamentos'!$N41='Lançamentos'!$L41,"Dentro da política",IF('Lançamentos'!$N41&gt;0,"Parcialmente reembolsável","Não reembolsável")))</f>
        <v/>
      </c>
      <c r="Q41" s="12">
        <f>IF('Lançamentos'!$A41="","",IFERROR('Lançamentos'!$N41/'Lançamentos'!$L41,0))</f>
        <v/>
      </c>
      <c r="R41" s="13" t="n"/>
    </row>
    <row r="42">
      <c r="A42" s="6" t="n"/>
      <c r="B42" s="34" t="n"/>
      <c r="C42" s="8" t="n"/>
      <c r="D42" s="8" t="n"/>
      <c r="E42" s="8" t="n"/>
      <c r="F42" s="8" t="n"/>
      <c r="G42" s="8" t="n"/>
      <c r="H42" s="8" t="n"/>
      <c r="I42" s="8" t="n"/>
      <c r="J42" s="6" t="n"/>
      <c r="K42" s="6" t="n"/>
      <c r="L42" s="9" t="n"/>
      <c r="M42" s="10">
        <f>IF('Lançamentos'!$A42="","",IFERROR(VLOOKUP('Lançamentos'!$H42,'Parâmetros'!$A$6:$B$12,2,FALSE),0))</f>
        <v/>
      </c>
      <c r="N42" s="10">
        <f>IF('Lançamentos'!$A42="","",IF('Lançamentos'!$L42&lt;='Lançamentos'!$M42,'Lançamentos'!$L42,'Lançamentos'!$M42))</f>
        <v/>
      </c>
      <c r="O42" s="10">
        <f>IF('Lançamentos'!$A42="","",IF('Lançamentos'!$L42&gt;'Lançamentos'!$M42,'Lançamentos'!$L42-'Lançamentos'!$M42,0))</f>
        <v/>
      </c>
      <c r="P42" s="11">
        <f>IF('Lançamentos'!$A42="","",IF('Lançamentos'!$N42='Lançamentos'!$L42,"Dentro da política",IF('Lançamentos'!$N42&gt;0,"Parcialmente reembolsável","Não reembolsável")))</f>
        <v/>
      </c>
      <c r="Q42" s="12">
        <f>IF('Lançamentos'!$A42="","",IFERROR('Lançamentos'!$N42/'Lançamentos'!$L42,0))</f>
        <v/>
      </c>
      <c r="R42" s="13" t="n"/>
    </row>
    <row r="43">
      <c r="A43" s="6" t="n"/>
      <c r="B43" s="34" t="n"/>
      <c r="C43" s="8" t="n"/>
      <c r="D43" s="8" t="n"/>
      <c r="E43" s="8" t="n"/>
      <c r="F43" s="8" t="n"/>
      <c r="G43" s="8" t="n"/>
      <c r="H43" s="8" t="n"/>
      <c r="I43" s="8" t="n"/>
      <c r="J43" s="6" t="n"/>
      <c r="K43" s="6" t="n"/>
      <c r="L43" s="9" t="n"/>
      <c r="M43" s="10">
        <f>IF('Lançamentos'!$A43="","",IFERROR(VLOOKUP('Lançamentos'!$H43,'Parâmetros'!$A$6:$B$12,2,FALSE),0))</f>
        <v/>
      </c>
      <c r="N43" s="10">
        <f>IF('Lançamentos'!$A43="","",IF('Lançamentos'!$L43&lt;='Lançamentos'!$M43,'Lançamentos'!$L43,'Lançamentos'!$M43))</f>
        <v/>
      </c>
      <c r="O43" s="10">
        <f>IF('Lançamentos'!$A43="","",IF('Lançamentos'!$L43&gt;'Lançamentos'!$M43,'Lançamentos'!$L43-'Lançamentos'!$M43,0))</f>
        <v/>
      </c>
      <c r="P43" s="11">
        <f>IF('Lançamentos'!$A43="","",IF('Lançamentos'!$N43='Lançamentos'!$L43,"Dentro da política",IF('Lançamentos'!$N43&gt;0,"Parcialmente reembolsável","Não reembolsável")))</f>
        <v/>
      </c>
      <c r="Q43" s="12">
        <f>IF('Lançamentos'!$A43="","",IFERROR('Lançamentos'!$N43/'Lançamentos'!$L43,0))</f>
        <v/>
      </c>
      <c r="R43" s="13" t="n"/>
    </row>
    <row r="44">
      <c r="A44" s="6" t="n"/>
      <c r="B44" s="34" t="n"/>
      <c r="C44" s="8" t="n"/>
      <c r="D44" s="8" t="n"/>
      <c r="E44" s="8" t="n"/>
      <c r="F44" s="8" t="n"/>
      <c r="G44" s="8" t="n"/>
      <c r="H44" s="8" t="n"/>
      <c r="I44" s="8" t="n"/>
      <c r="J44" s="6" t="n"/>
      <c r="K44" s="6" t="n"/>
      <c r="L44" s="9" t="n"/>
      <c r="M44" s="10">
        <f>IF('Lançamentos'!$A44="","",IFERROR(VLOOKUP('Lançamentos'!$H44,'Parâmetros'!$A$6:$B$12,2,FALSE),0))</f>
        <v/>
      </c>
      <c r="N44" s="10">
        <f>IF('Lançamentos'!$A44="","",IF('Lançamentos'!$L44&lt;='Lançamentos'!$M44,'Lançamentos'!$L44,'Lançamentos'!$M44))</f>
        <v/>
      </c>
      <c r="O44" s="10">
        <f>IF('Lançamentos'!$A44="","",IF('Lançamentos'!$L44&gt;'Lançamentos'!$M44,'Lançamentos'!$L44-'Lançamentos'!$M44,0))</f>
        <v/>
      </c>
      <c r="P44" s="11">
        <f>IF('Lançamentos'!$A44="","",IF('Lançamentos'!$N44='Lançamentos'!$L44,"Dentro da política",IF('Lançamentos'!$N44&gt;0,"Parcialmente reembolsável","Não reembolsável")))</f>
        <v/>
      </c>
      <c r="Q44" s="12">
        <f>IF('Lançamentos'!$A44="","",IFERROR('Lançamentos'!$N44/'Lançamentos'!$L44,0))</f>
        <v/>
      </c>
      <c r="R44" s="13" t="n"/>
    </row>
    <row r="45">
      <c r="A45" s="6" t="n"/>
      <c r="B45" s="34" t="n"/>
      <c r="C45" s="8" t="n"/>
      <c r="D45" s="8" t="n"/>
      <c r="E45" s="8" t="n"/>
      <c r="F45" s="8" t="n"/>
      <c r="G45" s="8" t="n"/>
      <c r="H45" s="8" t="n"/>
      <c r="I45" s="8" t="n"/>
      <c r="J45" s="6" t="n"/>
      <c r="K45" s="6" t="n"/>
      <c r="L45" s="9" t="n"/>
      <c r="M45" s="10">
        <f>IF('Lançamentos'!$A45="","",IFERROR(VLOOKUP('Lançamentos'!$H45,'Parâmetros'!$A$6:$B$12,2,FALSE),0))</f>
        <v/>
      </c>
      <c r="N45" s="10">
        <f>IF('Lançamentos'!$A45="","",IF('Lançamentos'!$L45&lt;='Lançamentos'!$M45,'Lançamentos'!$L45,'Lançamentos'!$M45))</f>
        <v/>
      </c>
      <c r="O45" s="10">
        <f>IF('Lançamentos'!$A45="","",IF('Lançamentos'!$L45&gt;'Lançamentos'!$M45,'Lançamentos'!$L45-'Lançamentos'!$M45,0))</f>
        <v/>
      </c>
      <c r="P45" s="11">
        <f>IF('Lançamentos'!$A45="","",IF('Lançamentos'!$N45='Lançamentos'!$L45,"Dentro da política",IF('Lançamentos'!$N45&gt;0,"Parcialmente reembolsável","Não reembolsável")))</f>
        <v/>
      </c>
      <c r="Q45" s="12">
        <f>IF('Lançamentos'!$A45="","",IFERROR('Lançamentos'!$N45/'Lançamentos'!$L45,0))</f>
        <v/>
      </c>
      <c r="R45" s="13" t="n"/>
    </row>
    <row r="46">
      <c r="A46" s="6" t="n"/>
      <c r="B46" s="34" t="n"/>
      <c r="C46" s="8" t="n"/>
      <c r="D46" s="8" t="n"/>
      <c r="E46" s="8" t="n"/>
      <c r="F46" s="8" t="n"/>
      <c r="G46" s="8" t="n"/>
      <c r="H46" s="8" t="n"/>
      <c r="I46" s="8" t="n"/>
      <c r="J46" s="6" t="n"/>
      <c r="K46" s="6" t="n"/>
      <c r="L46" s="9" t="n"/>
      <c r="M46" s="10">
        <f>IF('Lançamentos'!$A46="","",IFERROR(VLOOKUP('Lançamentos'!$H46,'Parâmetros'!$A$6:$B$12,2,FALSE),0))</f>
        <v/>
      </c>
      <c r="N46" s="10">
        <f>IF('Lançamentos'!$A46="","",IF('Lançamentos'!$L46&lt;='Lançamentos'!$M46,'Lançamentos'!$L46,'Lançamentos'!$M46))</f>
        <v/>
      </c>
      <c r="O46" s="10">
        <f>IF('Lançamentos'!$A46="","",IF('Lançamentos'!$L46&gt;'Lançamentos'!$M46,'Lançamentos'!$L46-'Lançamentos'!$M46,0))</f>
        <v/>
      </c>
      <c r="P46" s="11">
        <f>IF('Lançamentos'!$A46="","",IF('Lançamentos'!$N46='Lançamentos'!$L46,"Dentro da política",IF('Lançamentos'!$N46&gt;0,"Parcialmente reembolsável","Não reembolsável")))</f>
        <v/>
      </c>
      <c r="Q46" s="12">
        <f>IF('Lançamentos'!$A46="","",IFERROR('Lançamentos'!$N46/'Lançamentos'!$L46,0))</f>
        <v/>
      </c>
      <c r="R46" s="13" t="n"/>
    </row>
    <row r="47">
      <c r="A47" s="6" t="n"/>
      <c r="B47" s="34" t="n"/>
      <c r="C47" s="8" t="n"/>
      <c r="D47" s="8" t="n"/>
      <c r="E47" s="8" t="n"/>
      <c r="F47" s="8" t="n"/>
      <c r="G47" s="8" t="n"/>
      <c r="H47" s="8" t="n"/>
      <c r="I47" s="8" t="n"/>
      <c r="J47" s="6" t="n"/>
      <c r="K47" s="6" t="n"/>
      <c r="L47" s="9" t="n"/>
      <c r="M47" s="10">
        <f>IF('Lançamentos'!$A47="","",IFERROR(VLOOKUP('Lançamentos'!$H47,'Parâmetros'!$A$6:$B$12,2,FALSE),0))</f>
        <v/>
      </c>
      <c r="N47" s="10">
        <f>IF('Lançamentos'!$A47="","",IF('Lançamentos'!$L47&lt;='Lançamentos'!$M47,'Lançamentos'!$L47,'Lançamentos'!$M47))</f>
        <v/>
      </c>
      <c r="O47" s="10">
        <f>IF('Lançamentos'!$A47="","",IF('Lançamentos'!$L47&gt;'Lançamentos'!$M47,'Lançamentos'!$L47-'Lançamentos'!$M47,0))</f>
        <v/>
      </c>
      <c r="P47" s="11">
        <f>IF('Lançamentos'!$A47="","",IF('Lançamentos'!$N47='Lançamentos'!$L47,"Dentro da política",IF('Lançamentos'!$N47&gt;0,"Parcialmente reembolsável","Não reembolsável")))</f>
        <v/>
      </c>
      <c r="Q47" s="12">
        <f>IF('Lançamentos'!$A47="","",IFERROR('Lançamentos'!$N47/'Lançamentos'!$L47,0))</f>
        <v/>
      </c>
      <c r="R47" s="13" t="n"/>
    </row>
    <row r="48">
      <c r="A48" s="6" t="n"/>
      <c r="B48" s="34" t="n"/>
      <c r="C48" s="8" t="n"/>
      <c r="D48" s="8" t="n"/>
      <c r="E48" s="8" t="n"/>
      <c r="F48" s="8" t="n"/>
      <c r="G48" s="8" t="n"/>
      <c r="H48" s="8" t="n"/>
      <c r="I48" s="8" t="n"/>
      <c r="J48" s="6" t="n"/>
      <c r="K48" s="6" t="n"/>
      <c r="L48" s="9" t="n"/>
      <c r="M48" s="10">
        <f>IF('Lançamentos'!$A48="","",IFERROR(VLOOKUP('Lançamentos'!$H48,'Parâmetros'!$A$6:$B$12,2,FALSE),0))</f>
        <v/>
      </c>
      <c r="N48" s="10">
        <f>IF('Lançamentos'!$A48="","",IF('Lançamentos'!$L48&lt;='Lançamentos'!$M48,'Lançamentos'!$L48,'Lançamentos'!$M48))</f>
        <v/>
      </c>
      <c r="O48" s="10">
        <f>IF('Lançamentos'!$A48="","",IF('Lançamentos'!$L48&gt;'Lançamentos'!$M48,'Lançamentos'!$L48-'Lançamentos'!$M48,0))</f>
        <v/>
      </c>
      <c r="P48" s="11">
        <f>IF('Lançamentos'!$A48="","",IF('Lançamentos'!$N48='Lançamentos'!$L48,"Dentro da política",IF('Lançamentos'!$N48&gt;0,"Parcialmente reembolsável","Não reembolsável")))</f>
        <v/>
      </c>
      <c r="Q48" s="12">
        <f>IF('Lançamentos'!$A48="","",IFERROR('Lançamentos'!$N48/'Lançamentos'!$L48,0))</f>
        <v/>
      </c>
      <c r="R48" s="13" t="n"/>
    </row>
    <row r="49">
      <c r="A49" s="6" t="n"/>
      <c r="B49" s="34" t="n"/>
      <c r="C49" s="8" t="n"/>
      <c r="D49" s="8" t="n"/>
      <c r="E49" s="8" t="n"/>
      <c r="F49" s="8" t="n"/>
      <c r="G49" s="8" t="n"/>
      <c r="H49" s="8" t="n"/>
      <c r="I49" s="8" t="n"/>
      <c r="J49" s="6" t="n"/>
      <c r="K49" s="6" t="n"/>
      <c r="L49" s="9" t="n"/>
      <c r="M49" s="10">
        <f>IF('Lançamentos'!$A49="","",IFERROR(VLOOKUP('Lançamentos'!$H49,'Parâmetros'!$A$6:$B$12,2,FALSE),0))</f>
        <v/>
      </c>
      <c r="N49" s="10">
        <f>IF('Lançamentos'!$A49="","",IF('Lançamentos'!$L49&lt;='Lançamentos'!$M49,'Lançamentos'!$L49,'Lançamentos'!$M49))</f>
        <v/>
      </c>
      <c r="O49" s="10">
        <f>IF('Lançamentos'!$A49="","",IF('Lançamentos'!$L49&gt;'Lançamentos'!$M49,'Lançamentos'!$L49-'Lançamentos'!$M49,0))</f>
        <v/>
      </c>
      <c r="P49" s="11">
        <f>IF('Lançamentos'!$A49="","",IF('Lançamentos'!$N49='Lançamentos'!$L49,"Dentro da política",IF('Lançamentos'!$N49&gt;0,"Parcialmente reembolsável","Não reembolsável")))</f>
        <v/>
      </c>
      <c r="Q49" s="12">
        <f>IF('Lançamentos'!$A49="","",IFERROR('Lançamentos'!$N49/'Lançamentos'!$L49,0))</f>
        <v/>
      </c>
      <c r="R49" s="13" t="n"/>
    </row>
    <row r="50">
      <c r="A50" s="6" t="n"/>
      <c r="B50" s="34" t="n"/>
      <c r="C50" s="8" t="n"/>
      <c r="D50" s="8" t="n"/>
      <c r="E50" s="8" t="n"/>
      <c r="F50" s="8" t="n"/>
      <c r="G50" s="8" t="n"/>
      <c r="H50" s="8" t="n"/>
      <c r="I50" s="8" t="n"/>
      <c r="J50" s="6" t="n"/>
      <c r="K50" s="6" t="n"/>
      <c r="L50" s="9" t="n"/>
      <c r="M50" s="10">
        <f>IF('Lançamentos'!$A50="","",IFERROR(VLOOKUP('Lançamentos'!$H50,'Parâmetros'!$A$6:$B$12,2,FALSE),0))</f>
        <v/>
      </c>
      <c r="N50" s="10">
        <f>IF('Lançamentos'!$A50="","",IF('Lançamentos'!$L50&lt;='Lançamentos'!$M50,'Lançamentos'!$L50,'Lançamentos'!$M50))</f>
        <v/>
      </c>
      <c r="O50" s="10">
        <f>IF('Lançamentos'!$A50="","",IF('Lançamentos'!$L50&gt;'Lançamentos'!$M50,'Lançamentos'!$L50-'Lançamentos'!$M50,0))</f>
        <v/>
      </c>
      <c r="P50" s="11">
        <f>IF('Lançamentos'!$A50="","",IF('Lançamentos'!$N50='Lançamentos'!$L50,"Dentro da política",IF('Lançamentos'!$N50&gt;0,"Parcialmente reembolsável","Não reembolsável")))</f>
        <v/>
      </c>
      <c r="Q50" s="12">
        <f>IF('Lançamentos'!$A50="","",IFERROR('Lançamentos'!$N50/'Lançamentos'!$L50,0))</f>
        <v/>
      </c>
      <c r="R50" s="13" t="n"/>
    </row>
    <row r="51">
      <c r="A51" s="6" t="n"/>
      <c r="B51" s="34" t="n"/>
      <c r="C51" s="8" t="n"/>
      <c r="D51" s="8" t="n"/>
      <c r="E51" s="8" t="n"/>
      <c r="F51" s="8" t="n"/>
      <c r="G51" s="8" t="n"/>
      <c r="H51" s="8" t="n"/>
      <c r="I51" s="8" t="n"/>
      <c r="J51" s="6" t="n"/>
      <c r="K51" s="6" t="n"/>
      <c r="L51" s="9" t="n"/>
      <c r="M51" s="10">
        <f>IF('Lançamentos'!$A51="","",IFERROR(VLOOKUP('Lançamentos'!$H51,'Parâmetros'!$A$6:$B$12,2,FALSE),0))</f>
        <v/>
      </c>
      <c r="N51" s="10">
        <f>IF('Lançamentos'!$A51="","",IF('Lançamentos'!$L51&lt;='Lançamentos'!$M51,'Lançamentos'!$L51,'Lançamentos'!$M51))</f>
        <v/>
      </c>
      <c r="O51" s="10">
        <f>IF('Lançamentos'!$A51="","",IF('Lançamentos'!$L51&gt;'Lançamentos'!$M51,'Lançamentos'!$L51-'Lançamentos'!$M51,0))</f>
        <v/>
      </c>
      <c r="P51" s="11">
        <f>IF('Lançamentos'!$A51="","",IF('Lançamentos'!$N51='Lançamentos'!$L51,"Dentro da política",IF('Lançamentos'!$N51&gt;0,"Parcialmente reembolsável","Não reembolsável")))</f>
        <v/>
      </c>
      <c r="Q51" s="12">
        <f>IF('Lançamentos'!$A51="","",IFERROR('Lançamentos'!$N51/'Lançamentos'!$L51,0))</f>
        <v/>
      </c>
      <c r="R51" s="13" t="n"/>
    </row>
    <row r="52">
      <c r="A52" s="6" t="n"/>
      <c r="B52" s="34" t="n"/>
      <c r="C52" s="8" t="n"/>
      <c r="D52" s="8" t="n"/>
      <c r="E52" s="8" t="n"/>
      <c r="F52" s="8" t="n"/>
      <c r="G52" s="8" t="n"/>
      <c r="H52" s="8" t="n"/>
      <c r="I52" s="8" t="n"/>
      <c r="J52" s="6" t="n"/>
      <c r="K52" s="6" t="n"/>
      <c r="L52" s="9" t="n"/>
      <c r="M52" s="10">
        <f>IF('Lançamentos'!$A52="","",IFERROR(VLOOKUP('Lançamentos'!$H52,'Parâmetros'!$A$6:$B$12,2,FALSE),0))</f>
        <v/>
      </c>
      <c r="N52" s="10">
        <f>IF('Lançamentos'!$A52="","",IF('Lançamentos'!$L52&lt;='Lançamentos'!$M52,'Lançamentos'!$L52,'Lançamentos'!$M52))</f>
        <v/>
      </c>
      <c r="O52" s="10">
        <f>IF('Lançamentos'!$A52="","",IF('Lançamentos'!$L52&gt;'Lançamentos'!$M52,'Lançamentos'!$L52-'Lançamentos'!$M52,0))</f>
        <v/>
      </c>
      <c r="P52" s="11">
        <f>IF('Lançamentos'!$A52="","",IF('Lançamentos'!$N52='Lançamentos'!$L52,"Dentro da política",IF('Lançamentos'!$N52&gt;0,"Parcialmente reembolsável","Não reembolsável")))</f>
        <v/>
      </c>
      <c r="Q52" s="12">
        <f>IF('Lançamentos'!$A52="","",IFERROR('Lançamentos'!$N52/'Lançamentos'!$L52,0))</f>
        <v/>
      </c>
      <c r="R52" s="13" t="n"/>
    </row>
    <row r="53">
      <c r="A53" s="6" t="n"/>
      <c r="B53" s="34" t="n"/>
      <c r="C53" s="8" t="n"/>
      <c r="D53" s="8" t="n"/>
      <c r="E53" s="8" t="n"/>
      <c r="F53" s="8" t="n"/>
      <c r="G53" s="8" t="n"/>
      <c r="H53" s="8" t="n"/>
      <c r="I53" s="8" t="n"/>
      <c r="J53" s="6" t="n"/>
      <c r="K53" s="6" t="n"/>
      <c r="L53" s="9" t="n"/>
      <c r="M53" s="10">
        <f>IF('Lançamentos'!$A53="","",IFERROR(VLOOKUP('Lançamentos'!$H53,'Parâmetros'!$A$6:$B$12,2,FALSE),0))</f>
        <v/>
      </c>
      <c r="N53" s="10">
        <f>IF('Lançamentos'!$A53="","",IF('Lançamentos'!$L53&lt;='Lançamentos'!$M53,'Lançamentos'!$L53,'Lançamentos'!$M53))</f>
        <v/>
      </c>
      <c r="O53" s="10">
        <f>IF('Lançamentos'!$A53="","",IF('Lançamentos'!$L53&gt;'Lançamentos'!$M53,'Lançamentos'!$L53-'Lançamentos'!$M53,0))</f>
        <v/>
      </c>
      <c r="P53" s="11">
        <f>IF('Lançamentos'!$A53="","",IF('Lançamentos'!$N53='Lançamentos'!$L53,"Dentro da política",IF('Lançamentos'!$N53&gt;0,"Parcialmente reembolsável","Não reembolsável")))</f>
        <v/>
      </c>
      <c r="Q53" s="12">
        <f>IF('Lançamentos'!$A53="","",IFERROR('Lançamentos'!$N53/'Lançamentos'!$L53,0))</f>
        <v/>
      </c>
      <c r="R53" s="13" t="n"/>
    </row>
    <row r="54">
      <c r="A54" s="6" t="n"/>
      <c r="B54" s="34" t="n"/>
      <c r="C54" s="8" t="n"/>
      <c r="D54" s="8" t="n"/>
      <c r="E54" s="8" t="n"/>
      <c r="F54" s="8" t="n"/>
      <c r="G54" s="8" t="n"/>
      <c r="H54" s="8" t="n"/>
      <c r="I54" s="8" t="n"/>
      <c r="J54" s="6" t="n"/>
      <c r="K54" s="6" t="n"/>
      <c r="L54" s="9" t="n"/>
      <c r="M54" s="10">
        <f>IF('Lançamentos'!$A54="","",IFERROR(VLOOKUP('Lançamentos'!$H54,'Parâmetros'!$A$6:$B$12,2,FALSE),0))</f>
        <v/>
      </c>
      <c r="N54" s="10">
        <f>IF('Lançamentos'!$A54="","",IF('Lançamentos'!$L54&lt;='Lançamentos'!$M54,'Lançamentos'!$L54,'Lançamentos'!$M54))</f>
        <v/>
      </c>
      <c r="O54" s="10">
        <f>IF('Lançamentos'!$A54="","",IF('Lançamentos'!$L54&gt;'Lançamentos'!$M54,'Lançamentos'!$L54-'Lançamentos'!$M54,0))</f>
        <v/>
      </c>
      <c r="P54" s="11">
        <f>IF('Lançamentos'!$A54="","",IF('Lançamentos'!$N54='Lançamentos'!$L54,"Dentro da política",IF('Lançamentos'!$N54&gt;0,"Parcialmente reembolsável","Não reembolsável")))</f>
        <v/>
      </c>
      <c r="Q54" s="12">
        <f>IF('Lançamentos'!$A54="","",IFERROR('Lançamentos'!$N54/'Lançamentos'!$L54,0))</f>
        <v/>
      </c>
      <c r="R54" s="13" t="n"/>
    </row>
    <row r="55">
      <c r="A55" s="6" t="n"/>
      <c r="B55" s="34" t="n"/>
      <c r="C55" s="8" t="n"/>
      <c r="D55" s="8" t="n"/>
      <c r="E55" s="8" t="n"/>
      <c r="F55" s="8" t="n"/>
      <c r="G55" s="8" t="n"/>
      <c r="H55" s="8" t="n"/>
      <c r="I55" s="8" t="n"/>
      <c r="J55" s="6" t="n"/>
      <c r="K55" s="6" t="n"/>
      <c r="L55" s="9" t="n"/>
      <c r="M55" s="10">
        <f>IF('Lançamentos'!$A55="","",IFERROR(VLOOKUP('Lançamentos'!$H55,'Parâmetros'!$A$6:$B$12,2,FALSE),0))</f>
        <v/>
      </c>
      <c r="N55" s="10">
        <f>IF('Lançamentos'!$A55="","",IF('Lançamentos'!$L55&lt;='Lançamentos'!$M55,'Lançamentos'!$L55,'Lançamentos'!$M55))</f>
        <v/>
      </c>
      <c r="O55" s="10">
        <f>IF('Lançamentos'!$A55="","",IF('Lançamentos'!$L55&gt;'Lançamentos'!$M55,'Lançamentos'!$L55-'Lançamentos'!$M55,0))</f>
        <v/>
      </c>
      <c r="P55" s="11">
        <f>IF('Lançamentos'!$A55="","",IF('Lançamentos'!$N55='Lançamentos'!$L55,"Dentro da política",IF('Lançamentos'!$N55&gt;0,"Parcialmente reembolsável","Não reembolsável")))</f>
        <v/>
      </c>
      <c r="Q55" s="12">
        <f>IF('Lançamentos'!$A55="","",IFERROR('Lançamentos'!$N55/'Lançamentos'!$L55,0))</f>
        <v/>
      </c>
      <c r="R55" s="13" t="n"/>
    </row>
    <row r="56">
      <c r="A56" s="6" t="n"/>
      <c r="B56" s="34" t="n"/>
      <c r="C56" s="8" t="n"/>
      <c r="D56" s="8" t="n"/>
      <c r="E56" s="8" t="n"/>
      <c r="F56" s="8" t="n"/>
      <c r="G56" s="8" t="n"/>
      <c r="H56" s="8" t="n"/>
      <c r="I56" s="8" t="n"/>
      <c r="J56" s="6" t="n"/>
      <c r="K56" s="6" t="n"/>
      <c r="L56" s="9" t="n"/>
      <c r="M56" s="10">
        <f>IF('Lançamentos'!$A56="","",IFERROR(VLOOKUP('Lançamentos'!$H56,'Parâmetros'!$A$6:$B$12,2,FALSE),0))</f>
        <v/>
      </c>
      <c r="N56" s="10">
        <f>IF('Lançamentos'!$A56="","",IF('Lançamentos'!$L56&lt;='Lançamentos'!$M56,'Lançamentos'!$L56,'Lançamentos'!$M56))</f>
        <v/>
      </c>
      <c r="O56" s="10">
        <f>IF('Lançamentos'!$A56="","",IF('Lançamentos'!$L56&gt;'Lançamentos'!$M56,'Lançamentos'!$L56-'Lançamentos'!$M56,0))</f>
        <v/>
      </c>
      <c r="P56" s="11">
        <f>IF('Lançamentos'!$A56="","",IF('Lançamentos'!$N56='Lançamentos'!$L56,"Dentro da política",IF('Lançamentos'!$N56&gt;0,"Parcialmente reembolsável","Não reembolsável")))</f>
        <v/>
      </c>
      <c r="Q56" s="12">
        <f>IF('Lançamentos'!$A56="","",IFERROR('Lançamentos'!$N56/'Lançamentos'!$L56,0))</f>
        <v/>
      </c>
      <c r="R56" s="13" t="n"/>
    </row>
    <row r="57">
      <c r="A57" s="6" t="n"/>
      <c r="B57" s="34" t="n"/>
      <c r="C57" s="8" t="n"/>
      <c r="D57" s="8" t="n"/>
      <c r="E57" s="8" t="n"/>
      <c r="F57" s="8" t="n"/>
      <c r="G57" s="8" t="n"/>
      <c r="H57" s="8" t="n"/>
      <c r="I57" s="8" t="n"/>
      <c r="J57" s="6" t="n"/>
      <c r="K57" s="6" t="n"/>
      <c r="L57" s="9" t="n"/>
      <c r="M57" s="10">
        <f>IF('Lançamentos'!$A57="","",IFERROR(VLOOKUP('Lançamentos'!$H57,'Parâmetros'!$A$6:$B$12,2,FALSE),0))</f>
        <v/>
      </c>
      <c r="N57" s="10">
        <f>IF('Lançamentos'!$A57="","",IF('Lançamentos'!$L57&lt;='Lançamentos'!$M57,'Lançamentos'!$L57,'Lançamentos'!$M57))</f>
        <v/>
      </c>
      <c r="O57" s="10">
        <f>IF('Lançamentos'!$A57="","",IF('Lançamentos'!$L57&gt;'Lançamentos'!$M57,'Lançamentos'!$L57-'Lançamentos'!$M57,0))</f>
        <v/>
      </c>
      <c r="P57" s="11">
        <f>IF('Lançamentos'!$A57="","",IF('Lançamentos'!$N57='Lançamentos'!$L57,"Dentro da política",IF('Lançamentos'!$N57&gt;0,"Parcialmente reembolsável","Não reembolsável")))</f>
        <v/>
      </c>
      <c r="Q57" s="12">
        <f>IF('Lançamentos'!$A57="","",IFERROR('Lançamentos'!$N57/'Lançamentos'!$L57,0))</f>
        <v/>
      </c>
      <c r="R57" s="13" t="n"/>
    </row>
    <row r="58">
      <c r="A58" s="6" t="n"/>
      <c r="B58" s="34" t="n"/>
      <c r="C58" s="8" t="n"/>
      <c r="D58" s="8" t="n"/>
      <c r="E58" s="8" t="n"/>
      <c r="F58" s="8" t="n"/>
      <c r="G58" s="8" t="n"/>
      <c r="H58" s="8" t="n"/>
      <c r="I58" s="8" t="n"/>
      <c r="J58" s="6" t="n"/>
      <c r="K58" s="6" t="n"/>
      <c r="L58" s="9" t="n"/>
      <c r="M58" s="10">
        <f>IF('Lançamentos'!$A58="","",IFERROR(VLOOKUP('Lançamentos'!$H58,'Parâmetros'!$A$6:$B$12,2,FALSE),0))</f>
        <v/>
      </c>
      <c r="N58" s="10">
        <f>IF('Lançamentos'!$A58="","",IF('Lançamentos'!$L58&lt;='Lançamentos'!$M58,'Lançamentos'!$L58,'Lançamentos'!$M58))</f>
        <v/>
      </c>
      <c r="O58" s="10">
        <f>IF('Lançamentos'!$A58="","",IF('Lançamentos'!$L58&gt;'Lançamentos'!$M58,'Lançamentos'!$L58-'Lançamentos'!$M58,0))</f>
        <v/>
      </c>
      <c r="P58" s="11">
        <f>IF('Lançamentos'!$A58="","",IF('Lançamentos'!$N58='Lançamentos'!$L58,"Dentro da política",IF('Lançamentos'!$N58&gt;0,"Parcialmente reembolsável","Não reembolsável")))</f>
        <v/>
      </c>
      <c r="Q58" s="12">
        <f>IF('Lançamentos'!$A58="","",IFERROR('Lançamentos'!$N58/'Lançamentos'!$L58,0))</f>
        <v/>
      </c>
      <c r="R58" s="13" t="n"/>
    </row>
    <row r="59">
      <c r="A59" s="6" t="n"/>
      <c r="B59" s="34" t="n"/>
      <c r="C59" s="8" t="n"/>
      <c r="D59" s="8" t="n"/>
      <c r="E59" s="8" t="n"/>
      <c r="F59" s="8" t="n"/>
      <c r="G59" s="8" t="n"/>
      <c r="H59" s="8" t="n"/>
      <c r="I59" s="8" t="n"/>
      <c r="J59" s="6" t="n"/>
      <c r="K59" s="6" t="n"/>
      <c r="L59" s="9" t="n"/>
      <c r="M59" s="10">
        <f>IF('Lançamentos'!$A59="","",IFERROR(VLOOKUP('Lançamentos'!$H59,'Parâmetros'!$A$6:$B$12,2,FALSE),0))</f>
        <v/>
      </c>
      <c r="N59" s="10">
        <f>IF('Lançamentos'!$A59="","",IF('Lançamentos'!$L59&lt;='Lançamentos'!$M59,'Lançamentos'!$L59,'Lançamentos'!$M59))</f>
        <v/>
      </c>
      <c r="O59" s="10">
        <f>IF('Lançamentos'!$A59="","",IF('Lançamentos'!$L59&gt;'Lançamentos'!$M59,'Lançamentos'!$L59-'Lançamentos'!$M59,0))</f>
        <v/>
      </c>
      <c r="P59" s="11">
        <f>IF('Lançamentos'!$A59="","",IF('Lançamentos'!$N59='Lançamentos'!$L59,"Dentro da política",IF('Lançamentos'!$N59&gt;0,"Parcialmente reembolsável","Não reembolsável")))</f>
        <v/>
      </c>
      <c r="Q59" s="12">
        <f>IF('Lançamentos'!$A59="","",IFERROR('Lançamentos'!$N59/'Lançamentos'!$L59,0))</f>
        <v/>
      </c>
      <c r="R59" s="13" t="n"/>
    </row>
    <row r="60">
      <c r="A60" s="6" t="n"/>
      <c r="B60" s="34" t="n"/>
      <c r="C60" s="8" t="n"/>
      <c r="D60" s="8" t="n"/>
      <c r="E60" s="8" t="n"/>
      <c r="F60" s="8" t="n"/>
      <c r="G60" s="8" t="n"/>
      <c r="H60" s="8" t="n"/>
      <c r="I60" s="8" t="n"/>
      <c r="J60" s="6" t="n"/>
      <c r="K60" s="6" t="n"/>
      <c r="L60" s="9" t="n"/>
      <c r="M60" s="10">
        <f>IF('Lançamentos'!$A60="","",IFERROR(VLOOKUP('Lançamentos'!$H60,'Parâmetros'!$A$6:$B$12,2,FALSE),0))</f>
        <v/>
      </c>
      <c r="N60" s="10">
        <f>IF('Lançamentos'!$A60="","",IF('Lançamentos'!$L60&lt;='Lançamentos'!$M60,'Lançamentos'!$L60,'Lançamentos'!$M60))</f>
        <v/>
      </c>
      <c r="O60" s="10">
        <f>IF('Lançamentos'!$A60="","",IF('Lançamentos'!$L60&gt;'Lançamentos'!$M60,'Lançamentos'!$L60-'Lançamentos'!$M60,0))</f>
        <v/>
      </c>
      <c r="P60" s="11">
        <f>IF('Lançamentos'!$A60="","",IF('Lançamentos'!$N60='Lançamentos'!$L60,"Dentro da política",IF('Lançamentos'!$N60&gt;0,"Parcialmente reembolsável","Não reembolsável")))</f>
        <v/>
      </c>
      <c r="Q60" s="12">
        <f>IF('Lançamentos'!$A60="","",IFERROR('Lançamentos'!$N60/'Lançamentos'!$L60,0))</f>
        <v/>
      </c>
      <c r="R60" s="13" t="n"/>
    </row>
    <row r="61">
      <c r="A61" s="6" t="n"/>
      <c r="B61" s="34" t="n"/>
      <c r="C61" s="8" t="n"/>
      <c r="D61" s="8" t="n"/>
      <c r="E61" s="8" t="n"/>
      <c r="F61" s="8" t="n"/>
      <c r="G61" s="8" t="n"/>
      <c r="H61" s="8" t="n"/>
      <c r="I61" s="8" t="n"/>
      <c r="J61" s="6" t="n"/>
      <c r="K61" s="6" t="n"/>
      <c r="L61" s="9" t="n"/>
      <c r="M61" s="10">
        <f>IF('Lançamentos'!$A61="","",IFERROR(VLOOKUP('Lançamentos'!$H61,'Parâmetros'!$A$6:$B$12,2,FALSE),0))</f>
        <v/>
      </c>
      <c r="N61" s="10">
        <f>IF('Lançamentos'!$A61="","",IF('Lançamentos'!$L61&lt;='Lançamentos'!$M61,'Lançamentos'!$L61,'Lançamentos'!$M61))</f>
        <v/>
      </c>
      <c r="O61" s="10">
        <f>IF('Lançamentos'!$A61="","",IF('Lançamentos'!$L61&gt;'Lançamentos'!$M61,'Lançamentos'!$L61-'Lançamentos'!$M61,0))</f>
        <v/>
      </c>
      <c r="P61" s="11">
        <f>IF('Lançamentos'!$A61="","",IF('Lançamentos'!$N61='Lançamentos'!$L61,"Dentro da política",IF('Lançamentos'!$N61&gt;0,"Parcialmente reembolsável","Não reembolsável")))</f>
        <v/>
      </c>
      <c r="Q61" s="12">
        <f>IF('Lançamentos'!$A61="","",IFERROR('Lançamentos'!$N61/'Lançamentos'!$L61,0))</f>
        <v/>
      </c>
      <c r="R61" s="13" t="n"/>
    </row>
    <row r="62">
      <c r="A62" s="6" t="n"/>
      <c r="B62" s="34" t="n"/>
      <c r="C62" s="8" t="n"/>
      <c r="D62" s="8" t="n"/>
      <c r="E62" s="8" t="n"/>
      <c r="F62" s="8" t="n"/>
      <c r="G62" s="8" t="n"/>
      <c r="H62" s="8" t="n"/>
      <c r="I62" s="8" t="n"/>
      <c r="J62" s="6" t="n"/>
      <c r="K62" s="6" t="n"/>
      <c r="L62" s="9" t="n"/>
      <c r="M62" s="10">
        <f>IF('Lançamentos'!$A62="","",IFERROR(VLOOKUP('Lançamentos'!$H62,'Parâmetros'!$A$6:$B$12,2,FALSE),0))</f>
        <v/>
      </c>
      <c r="N62" s="10">
        <f>IF('Lançamentos'!$A62="","",IF('Lançamentos'!$L62&lt;='Lançamentos'!$M62,'Lançamentos'!$L62,'Lançamentos'!$M62))</f>
        <v/>
      </c>
      <c r="O62" s="10">
        <f>IF('Lançamentos'!$A62="","",IF('Lançamentos'!$L62&gt;'Lançamentos'!$M62,'Lançamentos'!$L62-'Lançamentos'!$M62,0))</f>
        <v/>
      </c>
      <c r="P62" s="11">
        <f>IF('Lançamentos'!$A62="","",IF('Lançamentos'!$N62='Lançamentos'!$L62,"Dentro da política",IF('Lançamentos'!$N62&gt;0,"Parcialmente reembolsável","Não reembolsável")))</f>
        <v/>
      </c>
      <c r="Q62" s="12">
        <f>IF('Lançamentos'!$A62="","",IFERROR('Lançamentos'!$N62/'Lançamentos'!$L62,0))</f>
        <v/>
      </c>
      <c r="R62" s="13" t="n"/>
    </row>
    <row r="63">
      <c r="A63" s="6" t="n"/>
      <c r="B63" s="34" t="n"/>
      <c r="C63" s="8" t="n"/>
      <c r="D63" s="8" t="n"/>
      <c r="E63" s="8" t="n"/>
      <c r="F63" s="8" t="n"/>
      <c r="G63" s="8" t="n"/>
      <c r="H63" s="8" t="n"/>
      <c r="I63" s="8" t="n"/>
      <c r="J63" s="6" t="n"/>
      <c r="K63" s="6" t="n"/>
      <c r="L63" s="9" t="n"/>
      <c r="M63" s="10">
        <f>IF('Lançamentos'!$A63="","",IFERROR(VLOOKUP('Lançamentos'!$H63,'Parâmetros'!$A$6:$B$12,2,FALSE),0))</f>
        <v/>
      </c>
      <c r="N63" s="10">
        <f>IF('Lançamentos'!$A63="","",IF('Lançamentos'!$L63&lt;='Lançamentos'!$M63,'Lançamentos'!$L63,'Lançamentos'!$M63))</f>
        <v/>
      </c>
      <c r="O63" s="10">
        <f>IF('Lançamentos'!$A63="","",IF('Lançamentos'!$L63&gt;'Lançamentos'!$M63,'Lançamentos'!$L63-'Lançamentos'!$M63,0))</f>
        <v/>
      </c>
      <c r="P63" s="11">
        <f>IF('Lançamentos'!$A63="","",IF('Lançamentos'!$N63='Lançamentos'!$L63,"Dentro da política",IF('Lançamentos'!$N63&gt;0,"Parcialmente reembolsável","Não reembolsável")))</f>
        <v/>
      </c>
      <c r="Q63" s="12">
        <f>IF('Lançamentos'!$A63="","",IFERROR('Lançamentos'!$N63/'Lançamentos'!$L63,0))</f>
        <v/>
      </c>
      <c r="R63" s="13" t="n"/>
    </row>
    <row r="64">
      <c r="A64" s="6" t="n"/>
      <c r="B64" s="34" t="n"/>
      <c r="C64" s="8" t="n"/>
      <c r="D64" s="8" t="n"/>
      <c r="E64" s="8" t="n"/>
      <c r="F64" s="8" t="n"/>
      <c r="G64" s="8" t="n"/>
      <c r="H64" s="8" t="n"/>
      <c r="I64" s="8" t="n"/>
      <c r="J64" s="6" t="n"/>
      <c r="K64" s="6" t="n"/>
      <c r="L64" s="9" t="n"/>
      <c r="M64" s="10">
        <f>IF('Lançamentos'!$A64="","",IFERROR(VLOOKUP('Lançamentos'!$H64,'Parâmetros'!$A$6:$B$12,2,FALSE),0))</f>
        <v/>
      </c>
      <c r="N64" s="10">
        <f>IF('Lançamentos'!$A64="","",IF('Lançamentos'!$L64&lt;='Lançamentos'!$M64,'Lançamentos'!$L64,'Lançamentos'!$M64))</f>
        <v/>
      </c>
      <c r="O64" s="10">
        <f>IF('Lançamentos'!$A64="","",IF('Lançamentos'!$L64&gt;'Lançamentos'!$M64,'Lançamentos'!$L64-'Lançamentos'!$M64,0))</f>
        <v/>
      </c>
      <c r="P64" s="11">
        <f>IF('Lançamentos'!$A64="","",IF('Lançamentos'!$N64='Lançamentos'!$L64,"Dentro da política",IF('Lançamentos'!$N64&gt;0,"Parcialmente reembolsável","Não reembolsável")))</f>
        <v/>
      </c>
      <c r="Q64" s="12">
        <f>IF('Lançamentos'!$A64="","",IFERROR('Lançamentos'!$N64/'Lançamentos'!$L64,0))</f>
        <v/>
      </c>
      <c r="R64" s="13" t="n"/>
    </row>
    <row r="65">
      <c r="A65" s="6" t="n"/>
      <c r="B65" s="34" t="n"/>
      <c r="C65" s="8" t="n"/>
      <c r="D65" s="8" t="n"/>
      <c r="E65" s="8" t="n"/>
      <c r="F65" s="8" t="n"/>
      <c r="G65" s="8" t="n"/>
      <c r="H65" s="8" t="n"/>
      <c r="I65" s="8" t="n"/>
      <c r="J65" s="6" t="n"/>
      <c r="K65" s="6" t="n"/>
      <c r="L65" s="9" t="n"/>
      <c r="M65" s="10">
        <f>IF('Lançamentos'!$A65="","",IFERROR(VLOOKUP('Lançamentos'!$H65,'Parâmetros'!$A$6:$B$12,2,FALSE),0))</f>
        <v/>
      </c>
      <c r="N65" s="10">
        <f>IF('Lançamentos'!$A65="","",IF('Lançamentos'!$L65&lt;='Lançamentos'!$M65,'Lançamentos'!$L65,'Lançamentos'!$M65))</f>
        <v/>
      </c>
      <c r="O65" s="10">
        <f>IF('Lançamentos'!$A65="","",IF('Lançamentos'!$L65&gt;'Lançamentos'!$M65,'Lançamentos'!$L65-'Lançamentos'!$M65,0))</f>
        <v/>
      </c>
      <c r="P65" s="11">
        <f>IF('Lançamentos'!$A65="","",IF('Lançamentos'!$N65='Lançamentos'!$L65,"Dentro da política",IF('Lançamentos'!$N65&gt;0,"Parcialmente reembolsável","Não reembolsável")))</f>
        <v/>
      </c>
      <c r="Q65" s="12">
        <f>IF('Lançamentos'!$A65="","",IFERROR('Lançamentos'!$N65/'Lançamentos'!$L65,0))</f>
        <v/>
      </c>
      <c r="R65" s="13" t="n"/>
    </row>
    <row r="66">
      <c r="A66" s="6" t="n"/>
      <c r="B66" s="34" t="n"/>
      <c r="C66" s="8" t="n"/>
      <c r="D66" s="8" t="n"/>
      <c r="E66" s="8" t="n"/>
      <c r="F66" s="8" t="n"/>
      <c r="G66" s="8" t="n"/>
      <c r="H66" s="8" t="n"/>
      <c r="I66" s="8" t="n"/>
      <c r="J66" s="6" t="n"/>
      <c r="K66" s="6" t="n"/>
      <c r="L66" s="9" t="n"/>
      <c r="M66" s="10">
        <f>IF('Lançamentos'!$A66="","",IFERROR(VLOOKUP('Lançamentos'!$H66,'Parâmetros'!$A$6:$B$12,2,FALSE),0))</f>
        <v/>
      </c>
      <c r="N66" s="10">
        <f>IF('Lançamentos'!$A66="","",IF('Lançamentos'!$L66&lt;='Lançamentos'!$M66,'Lançamentos'!$L66,'Lançamentos'!$M66))</f>
        <v/>
      </c>
      <c r="O66" s="10">
        <f>IF('Lançamentos'!$A66="","",IF('Lançamentos'!$L66&gt;'Lançamentos'!$M66,'Lançamentos'!$L66-'Lançamentos'!$M66,0))</f>
        <v/>
      </c>
      <c r="P66" s="11">
        <f>IF('Lançamentos'!$A66="","",IF('Lançamentos'!$N66='Lançamentos'!$L66,"Dentro da política",IF('Lançamentos'!$N66&gt;0,"Parcialmente reembolsável","Não reembolsável")))</f>
        <v/>
      </c>
      <c r="Q66" s="12">
        <f>IF('Lançamentos'!$A66="","",IFERROR('Lançamentos'!$N66/'Lançamentos'!$L66,0))</f>
        <v/>
      </c>
      <c r="R66" s="13" t="n"/>
    </row>
    <row r="67">
      <c r="A67" s="6" t="n"/>
      <c r="B67" s="34" t="n"/>
      <c r="C67" s="8" t="n"/>
      <c r="D67" s="8" t="n"/>
      <c r="E67" s="8" t="n"/>
      <c r="F67" s="8" t="n"/>
      <c r="G67" s="8" t="n"/>
      <c r="H67" s="8" t="n"/>
      <c r="I67" s="8" t="n"/>
      <c r="J67" s="6" t="n"/>
      <c r="K67" s="6" t="n"/>
      <c r="L67" s="9" t="n"/>
      <c r="M67" s="10">
        <f>IF('Lançamentos'!$A67="","",IFERROR(VLOOKUP('Lançamentos'!$H67,'Parâmetros'!$A$6:$B$12,2,FALSE),0))</f>
        <v/>
      </c>
      <c r="N67" s="10">
        <f>IF('Lançamentos'!$A67="","",IF('Lançamentos'!$L67&lt;='Lançamentos'!$M67,'Lançamentos'!$L67,'Lançamentos'!$M67))</f>
        <v/>
      </c>
      <c r="O67" s="10">
        <f>IF('Lançamentos'!$A67="","",IF('Lançamentos'!$L67&gt;'Lançamentos'!$M67,'Lançamentos'!$L67-'Lançamentos'!$M67,0))</f>
        <v/>
      </c>
      <c r="P67" s="11">
        <f>IF('Lançamentos'!$A67="","",IF('Lançamentos'!$N67='Lançamentos'!$L67,"Dentro da política",IF('Lançamentos'!$N67&gt;0,"Parcialmente reembolsável","Não reembolsável")))</f>
        <v/>
      </c>
      <c r="Q67" s="12">
        <f>IF('Lançamentos'!$A67="","",IFERROR('Lançamentos'!$N67/'Lançamentos'!$L67,0))</f>
        <v/>
      </c>
      <c r="R67" s="13" t="n"/>
    </row>
    <row r="68">
      <c r="A68" s="6" t="n"/>
      <c r="B68" s="34" t="n"/>
      <c r="C68" s="8" t="n"/>
      <c r="D68" s="8" t="n"/>
      <c r="E68" s="8" t="n"/>
      <c r="F68" s="8" t="n"/>
      <c r="G68" s="8" t="n"/>
      <c r="H68" s="8" t="n"/>
      <c r="I68" s="8" t="n"/>
      <c r="J68" s="6" t="n"/>
      <c r="K68" s="6" t="n"/>
      <c r="L68" s="9" t="n"/>
      <c r="M68" s="10">
        <f>IF('Lançamentos'!$A68="","",IFERROR(VLOOKUP('Lançamentos'!$H68,'Parâmetros'!$A$6:$B$12,2,FALSE),0))</f>
        <v/>
      </c>
      <c r="N68" s="10">
        <f>IF('Lançamentos'!$A68="","",IF('Lançamentos'!$L68&lt;='Lançamentos'!$M68,'Lançamentos'!$L68,'Lançamentos'!$M68))</f>
        <v/>
      </c>
      <c r="O68" s="10">
        <f>IF('Lançamentos'!$A68="","",IF('Lançamentos'!$L68&gt;'Lançamentos'!$M68,'Lançamentos'!$L68-'Lançamentos'!$M68,0))</f>
        <v/>
      </c>
      <c r="P68" s="11">
        <f>IF('Lançamentos'!$A68="","",IF('Lançamentos'!$N68='Lançamentos'!$L68,"Dentro da política",IF('Lançamentos'!$N68&gt;0,"Parcialmente reembolsável","Não reembolsável")))</f>
        <v/>
      </c>
      <c r="Q68" s="12">
        <f>IF('Lançamentos'!$A68="","",IFERROR('Lançamentos'!$N68/'Lançamentos'!$L68,0))</f>
        <v/>
      </c>
      <c r="R68" s="13" t="n"/>
    </row>
    <row r="69">
      <c r="A69" s="6" t="n"/>
      <c r="B69" s="34" t="n"/>
      <c r="C69" s="8" t="n"/>
      <c r="D69" s="8" t="n"/>
      <c r="E69" s="8" t="n"/>
      <c r="F69" s="8" t="n"/>
      <c r="G69" s="8" t="n"/>
      <c r="H69" s="8" t="n"/>
      <c r="I69" s="8" t="n"/>
      <c r="J69" s="6" t="n"/>
      <c r="K69" s="6" t="n"/>
      <c r="L69" s="9" t="n"/>
      <c r="M69" s="10">
        <f>IF('Lançamentos'!$A69="","",IFERROR(VLOOKUP('Lançamentos'!$H69,'Parâmetros'!$A$6:$B$12,2,FALSE),0))</f>
        <v/>
      </c>
      <c r="N69" s="10">
        <f>IF('Lançamentos'!$A69="","",IF('Lançamentos'!$L69&lt;='Lançamentos'!$M69,'Lançamentos'!$L69,'Lançamentos'!$M69))</f>
        <v/>
      </c>
      <c r="O69" s="10">
        <f>IF('Lançamentos'!$A69="","",IF('Lançamentos'!$L69&gt;'Lançamentos'!$M69,'Lançamentos'!$L69-'Lançamentos'!$M69,0))</f>
        <v/>
      </c>
      <c r="P69" s="11">
        <f>IF('Lançamentos'!$A69="","",IF('Lançamentos'!$N69='Lançamentos'!$L69,"Dentro da política",IF('Lançamentos'!$N69&gt;0,"Parcialmente reembolsável","Não reembolsável")))</f>
        <v/>
      </c>
      <c r="Q69" s="12">
        <f>IF('Lançamentos'!$A69="","",IFERROR('Lançamentos'!$N69/'Lançamentos'!$L69,0))</f>
        <v/>
      </c>
      <c r="R69" s="13" t="n"/>
    </row>
    <row r="70">
      <c r="A70" s="6" t="n"/>
      <c r="B70" s="34" t="n"/>
      <c r="C70" s="8" t="n"/>
      <c r="D70" s="8" t="n"/>
      <c r="E70" s="8" t="n"/>
      <c r="F70" s="8" t="n"/>
      <c r="G70" s="8" t="n"/>
      <c r="H70" s="8" t="n"/>
      <c r="I70" s="8" t="n"/>
      <c r="J70" s="6" t="n"/>
      <c r="K70" s="6" t="n"/>
      <c r="L70" s="9" t="n"/>
      <c r="M70" s="10">
        <f>IF('Lançamentos'!$A70="","",IFERROR(VLOOKUP('Lançamentos'!$H70,'Parâmetros'!$A$6:$B$12,2,FALSE),0))</f>
        <v/>
      </c>
      <c r="N70" s="10">
        <f>IF('Lançamentos'!$A70="","",IF('Lançamentos'!$L70&lt;='Lançamentos'!$M70,'Lançamentos'!$L70,'Lançamentos'!$M70))</f>
        <v/>
      </c>
      <c r="O70" s="10">
        <f>IF('Lançamentos'!$A70="","",IF('Lançamentos'!$L70&gt;'Lançamentos'!$M70,'Lançamentos'!$L70-'Lançamentos'!$M70,0))</f>
        <v/>
      </c>
      <c r="P70" s="11">
        <f>IF('Lançamentos'!$A70="","",IF('Lançamentos'!$N70='Lançamentos'!$L70,"Dentro da política",IF('Lançamentos'!$N70&gt;0,"Parcialmente reembolsável","Não reembolsável")))</f>
        <v/>
      </c>
      <c r="Q70" s="12">
        <f>IF('Lançamentos'!$A70="","",IFERROR('Lançamentos'!$N70/'Lançamentos'!$L70,0))</f>
        <v/>
      </c>
      <c r="R70" s="13" t="n"/>
    </row>
    <row r="71">
      <c r="A71" s="6" t="n"/>
      <c r="B71" s="34" t="n"/>
      <c r="C71" s="8" t="n"/>
      <c r="D71" s="8" t="n"/>
      <c r="E71" s="8" t="n"/>
      <c r="F71" s="8" t="n"/>
      <c r="G71" s="8" t="n"/>
      <c r="H71" s="8" t="n"/>
      <c r="I71" s="8" t="n"/>
      <c r="J71" s="6" t="n"/>
      <c r="K71" s="6" t="n"/>
      <c r="L71" s="9" t="n"/>
      <c r="M71" s="10">
        <f>IF('Lançamentos'!$A71="","",IFERROR(VLOOKUP('Lançamentos'!$H71,'Parâmetros'!$A$6:$B$12,2,FALSE),0))</f>
        <v/>
      </c>
      <c r="N71" s="10">
        <f>IF('Lançamentos'!$A71="","",IF('Lançamentos'!$L71&lt;='Lançamentos'!$M71,'Lançamentos'!$L71,'Lançamentos'!$M71))</f>
        <v/>
      </c>
      <c r="O71" s="10">
        <f>IF('Lançamentos'!$A71="","",IF('Lançamentos'!$L71&gt;'Lançamentos'!$M71,'Lançamentos'!$L71-'Lançamentos'!$M71,0))</f>
        <v/>
      </c>
      <c r="P71" s="11">
        <f>IF('Lançamentos'!$A71="","",IF('Lançamentos'!$N71='Lançamentos'!$L71,"Dentro da política",IF('Lançamentos'!$N71&gt;0,"Parcialmente reembolsável","Não reembolsável")))</f>
        <v/>
      </c>
      <c r="Q71" s="12">
        <f>IF('Lançamentos'!$A71="","",IFERROR('Lançamentos'!$N71/'Lançamentos'!$L71,0))</f>
        <v/>
      </c>
      <c r="R71" s="13" t="n"/>
    </row>
    <row r="72">
      <c r="A72" s="6" t="n"/>
      <c r="B72" s="34" t="n"/>
      <c r="C72" s="8" t="n"/>
      <c r="D72" s="8" t="n"/>
      <c r="E72" s="8" t="n"/>
      <c r="F72" s="8" t="n"/>
      <c r="G72" s="8" t="n"/>
      <c r="H72" s="8" t="n"/>
      <c r="I72" s="8" t="n"/>
      <c r="J72" s="6" t="n"/>
      <c r="K72" s="6" t="n"/>
      <c r="L72" s="9" t="n"/>
      <c r="M72" s="10">
        <f>IF('Lançamentos'!$A72="","",IFERROR(VLOOKUP('Lançamentos'!$H72,'Parâmetros'!$A$6:$B$12,2,FALSE),0))</f>
        <v/>
      </c>
      <c r="N72" s="10">
        <f>IF('Lançamentos'!$A72="","",IF('Lançamentos'!$L72&lt;='Lançamentos'!$M72,'Lançamentos'!$L72,'Lançamentos'!$M72))</f>
        <v/>
      </c>
      <c r="O72" s="10">
        <f>IF('Lançamentos'!$A72="","",IF('Lançamentos'!$L72&gt;'Lançamentos'!$M72,'Lançamentos'!$L72-'Lançamentos'!$M72,0))</f>
        <v/>
      </c>
      <c r="P72" s="11">
        <f>IF('Lançamentos'!$A72="","",IF('Lançamentos'!$N72='Lançamentos'!$L72,"Dentro da política",IF('Lançamentos'!$N72&gt;0,"Parcialmente reembolsável","Não reembolsável")))</f>
        <v/>
      </c>
      <c r="Q72" s="12">
        <f>IF('Lançamentos'!$A72="","",IFERROR('Lançamentos'!$N72/'Lançamentos'!$L72,0))</f>
        <v/>
      </c>
      <c r="R72" s="13" t="n"/>
    </row>
    <row r="73">
      <c r="A73" s="6" t="n"/>
      <c r="B73" s="34" t="n"/>
      <c r="C73" s="8" t="n"/>
      <c r="D73" s="8" t="n"/>
      <c r="E73" s="8" t="n"/>
      <c r="F73" s="8" t="n"/>
      <c r="G73" s="8" t="n"/>
      <c r="H73" s="8" t="n"/>
      <c r="I73" s="8" t="n"/>
      <c r="J73" s="6" t="n"/>
      <c r="K73" s="6" t="n"/>
      <c r="L73" s="9" t="n"/>
      <c r="M73" s="10">
        <f>IF('Lançamentos'!$A73="","",IFERROR(VLOOKUP('Lançamentos'!$H73,'Parâmetros'!$A$6:$B$12,2,FALSE),0))</f>
        <v/>
      </c>
      <c r="N73" s="10">
        <f>IF('Lançamentos'!$A73="","",IF('Lançamentos'!$L73&lt;='Lançamentos'!$M73,'Lançamentos'!$L73,'Lançamentos'!$M73))</f>
        <v/>
      </c>
      <c r="O73" s="10">
        <f>IF('Lançamentos'!$A73="","",IF('Lançamentos'!$L73&gt;'Lançamentos'!$M73,'Lançamentos'!$L73-'Lançamentos'!$M73,0))</f>
        <v/>
      </c>
      <c r="P73" s="11">
        <f>IF('Lançamentos'!$A73="","",IF('Lançamentos'!$N73='Lançamentos'!$L73,"Dentro da política",IF('Lançamentos'!$N73&gt;0,"Parcialmente reembolsável","Não reembolsável")))</f>
        <v/>
      </c>
      <c r="Q73" s="12">
        <f>IF('Lançamentos'!$A73="","",IFERROR('Lançamentos'!$N73/'Lançamentos'!$L73,0))</f>
        <v/>
      </c>
      <c r="R73" s="13" t="n"/>
    </row>
    <row r="74">
      <c r="A74" s="6" t="n"/>
      <c r="B74" s="34" t="n"/>
      <c r="C74" s="8" t="n"/>
      <c r="D74" s="8" t="n"/>
      <c r="E74" s="8" t="n"/>
      <c r="F74" s="8" t="n"/>
      <c r="G74" s="8" t="n"/>
      <c r="H74" s="8" t="n"/>
      <c r="I74" s="8" t="n"/>
      <c r="J74" s="6" t="n"/>
      <c r="K74" s="6" t="n"/>
      <c r="L74" s="9" t="n"/>
      <c r="M74" s="10">
        <f>IF('Lançamentos'!$A74="","",IFERROR(VLOOKUP('Lançamentos'!$H74,'Parâmetros'!$A$6:$B$12,2,FALSE),0))</f>
        <v/>
      </c>
      <c r="N74" s="10">
        <f>IF('Lançamentos'!$A74="","",IF('Lançamentos'!$L74&lt;='Lançamentos'!$M74,'Lançamentos'!$L74,'Lançamentos'!$M74))</f>
        <v/>
      </c>
      <c r="O74" s="10">
        <f>IF('Lançamentos'!$A74="","",IF('Lançamentos'!$L74&gt;'Lançamentos'!$M74,'Lançamentos'!$L74-'Lançamentos'!$M74,0))</f>
        <v/>
      </c>
      <c r="P74" s="11">
        <f>IF('Lançamentos'!$A74="","",IF('Lançamentos'!$N74='Lançamentos'!$L74,"Dentro da política",IF('Lançamentos'!$N74&gt;0,"Parcialmente reembolsável","Não reembolsável")))</f>
        <v/>
      </c>
      <c r="Q74" s="12">
        <f>IF('Lançamentos'!$A74="","",IFERROR('Lançamentos'!$N74/'Lançamentos'!$L74,0))</f>
        <v/>
      </c>
      <c r="R74" s="13" t="n"/>
    </row>
    <row r="75">
      <c r="A75" s="6" t="n"/>
      <c r="B75" s="34" t="n"/>
      <c r="C75" s="8" t="n"/>
      <c r="D75" s="8" t="n"/>
      <c r="E75" s="8" t="n"/>
      <c r="F75" s="8" t="n"/>
      <c r="G75" s="8" t="n"/>
      <c r="H75" s="8" t="n"/>
      <c r="I75" s="8" t="n"/>
      <c r="J75" s="6" t="n"/>
      <c r="K75" s="6" t="n"/>
      <c r="L75" s="9" t="n"/>
      <c r="M75" s="10">
        <f>IF('Lançamentos'!$A75="","",IFERROR(VLOOKUP('Lançamentos'!$H75,'Parâmetros'!$A$6:$B$12,2,FALSE),0))</f>
        <v/>
      </c>
      <c r="N75" s="10">
        <f>IF('Lançamentos'!$A75="","",IF('Lançamentos'!$L75&lt;='Lançamentos'!$M75,'Lançamentos'!$L75,'Lançamentos'!$M75))</f>
        <v/>
      </c>
      <c r="O75" s="10">
        <f>IF('Lançamentos'!$A75="","",IF('Lançamentos'!$L75&gt;'Lançamentos'!$M75,'Lançamentos'!$L75-'Lançamentos'!$M75,0))</f>
        <v/>
      </c>
      <c r="P75" s="11">
        <f>IF('Lançamentos'!$A75="","",IF('Lançamentos'!$N75='Lançamentos'!$L75,"Dentro da política",IF('Lançamentos'!$N75&gt;0,"Parcialmente reembolsável","Não reembolsável")))</f>
        <v/>
      </c>
      <c r="Q75" s="12">
        <f>IF('Lançamentos'!$A75="","",IFERROR('Lançamentos'!$N75/'Lançamentos'!$L75,0))</f>
        <v/>
      </c>
      <c r="R75" s="13" t="n"/>
    </row>
    <row r="76">
      <c r="A76" s="6" t="n"/>
      <c r="B76" s="34" t="n"/>
      <c r="C76" s="8" t="n"/>
      <c r="D76" s="8" t="n"/>
      <c r="E76" s="8" t="n"/>
      <c r="F76" s="8" t="n"/>
      <c r="G76" s="8" t="n"/>
      <c r="H76" s="8" t="n"/>
      <c r="I76" s="8" t="n"/>
      <c r="J76" s="6" t="n"/>
      <c r="K76" s="6" t="n"/>
      <c r="L76" s="9" t="n"/>
      <c r="M76" s="10">
        <f>IF('Lançamentos'!$A76="","",IFERROR(VLOOKUP('Lançamentos'!$H76,'Parâmetros'!$A$6:$B$12,2,FALSE),0))</f>
        <v/>
      </c>
      <c r="N76" s="10">
        <f>IF('Lançamentos'!$A76="","",IF('Lançamentos'!$L76&lt;='Lançamentos'!$M76,'Lançamentos'!$L76,'Lançamentos'!$M76))</f>
        <v/>
      </c>
      <c r="O76" s="10">
        <f>IF('Lançamentos'!$A76="","",IF('Lançamentos'!$L76&gt;'Lançamentos'!$M76,'Lançamentos'!$L76-'Lançamentos'!$M76,0))</f>
        <v/>
      </c>
      <c r="P76" s="11">
        <f>IF('Lançamentos'!$A76="","",IF('Lançamentos'!$N76='Lançamentos'!$L76,"Dentro da política",IF('Lançamentos'!$N76&gt;0,"Parcialmente reembolsável","Não reembolsável")))</f>
        <v/>
      </c>
      <c r="Q76" s="12">
        <f>IF('Lançamentos'!$A76="","",IFERROR('Lançamentos'!$N76/'Lançamentos'!$L76,0))</f>
        <v/>
      </c>
      <c r="R76" s="13" t="n"/>
    </row>
    <row r="77">
      <c r="A77" s="6" t="n"/>
      <c r="B77" s="34" t="n"/>
      <c r="C77" s="8" t="n"/>
      <c r="D77" s="8" t="n"/>
      <c r="E77" s="8" t="n"/>
      <c r="F77" s="8" t="n"/>
      <c r="G77" s="8" t="n"/>
      <c r="H77" s="8" t="n"/>
      <c r="I77" s="8" t="n"/>
      <c r="J77" s="6" t="n"/>
      <c r="K77" s="6" t="n"/>
      <c r="L77" s="9" t="n"/>
      <c r="M77" s="10">
        <f>IF('Lançamentos'!$A77="","",IFERROR(VLOOKUP('Lançamentos'!$H77,'Parâmetros'!$A$6:$B$12,2,FALSE),0))</f>
        <v/>
      </c>
      <c r="N77" s="10">
        <f>IF('Lançamentos'!$A77="","",IF('Lançamentos'!$L77&lt;='Lançamentos'!$M77,'Lançamentos'!$L77,'Lançamentos'!$M77))</f>
        <v/>
      </c>
      <c r="O77" s="10">
        <f>IF('Lançamentos'!$A77="","",IF('Lançamentos'!$L77&gt;'Lançamentos'!$M77,'Lançamentos'!$L77-'Lançamentos'!$M77,0))</f>
        <v/>
      </c>
      <c r="P77" s="11">
        <f>IF('Lançamentos'!$A77="","",IF('Lançamentos'!$N77='Lançamentos'!$L77,"Dentro da política",IF('Lançamentos'!$N77&gt;0,"Parcialmente reembolsável","Não reembolsável")))</f>
        <v/>
      </c>
      <c r="Q77" s="12">
        <f>IF('Lançamentos'!$A77="","",IFERROR('Lançamentos'!$N77/'Lançamentos'!$L77,0))</f>
        <v/>
      </c>
      <c r="R77" s="13" t="n"/>
    </row>
    <row r="78">
      <c r="A78" s="6" t="n"/>
      <c r="B78" s="34" t="n"/>
      <c r="C78" s="8" t="n"/>
      <c r="D78" s="8" t="n"/>
      <c r="E78" s="8" t="n"/>
      <c r="F78" s="8" t="n"/>
      <c r="G78" s="8" t="n"/>
      <c r="H78" s="8" t="n"/>
      <c r="I78" s="8" t="n"/>
      <c r="J78" s="6" t="n"/>
      <c r="K78" s="6" t="n"/>
      <c r="L78" s="9" t="n"/>
      <c r="M78" s="10">
        <f>IF('Lançamentos'!$A78="","",IFERROR(VLOOKUP('Lançamentos'!$H78,'Parâmetros'!$A$6:$B$12,2,FALSE),0))</f>
        <v/>
      </c>
      <c r="N78" s="10">
        <f>IF('Lançamentos'!$A78="","",IF('Lançamentos'!$L78&lt;='Lançamentos'!$M78,'Lançamentos'!$L78,'Lançamentos'!$M78))</f>
        <v/>
      </c>
      <c r="O78" s="10">
        <f>IF('Lançamentos'!$A78="","",IF('Lançamentos'!$L78&gt;'Lançamentos'!$M78,'Lançamentos'!$L78-'Lançamentos'!$M78,0))</f>
        <v/>
      </c>
      <c r="P78" s="11">
        <f>IF('Lançamentos'!$A78="","",IF('Lançamentos'!$N78='Lançamentos'!$L78,"Dentro da política",IF('Lançamentos'!$N78&gt;0,"Parcialmente reembolsável","Não reembolsável")))</f>
        <v/>
      </c>
      <c r="Q78" s="12">
        <f>IF('Lançamentos'!$A78="","",IFERROR('Lançamentos'!$N78/'Lançamentos'!$L78,0))</f>
        <v/>
      </c>
      <c r="R78" s="13" t="n"/>
    </row>
    <row r="79">
      <c r="A79" s="6" t="n"/>
      <c r="B79" s="34" t="n"/>
      <c r="C79" s="8" t="n"/>
      <c r="D79" s="8" t="n"/>
      <c r="E79" s="8" t="n"/>
      <c r="F79" s="8" t="n"/>
      <c r="G79" s="8" t="n"/>
      <c r="H79" s="8" t="n"/>
      <c r="I79" s="8" t="n"/>
      <c r="J79" s="6" t="n"/>
      <c r="K79" s="6" t="n"/>
      <c r="L79" s="9" t="n"/>
      <c r="M79" s="10">
        <f>IF('Lançamentos'!$A79="","",IFERROR(VLOOKUP('Lançamentos'!$H79,'Parâmetros'!$A$6:$B$12,2,FALSE),0))</f>
        <v/>
      </c>
      <c r="N79" s="10">
        <f>IF('Lançamentos'!$A79="","",IF('Lançamentos'!$L79&lt;='Lançamentos'!$M79,'Lançamentos'!$L79,'Lançamentos'!$M79))</f>
        <v/>
      </c>
      <c r="O79" s="10">
        <f>IF('Lançamentos'!$A79="","",IF('Lançamentos'!$L79&gt;'Lançamentos'!$M79,'Lançamentos'!$L79-'Lançamentos'!$M79,0))</f>
        <v/>
      </c>
      <c r="P79" s="11">
        <f>IF('Lançamentos'!$A79="","",IF('Lançamentos'!$N79='Lançamentos'!$L79,"Dentro da política",IF('Lançamentos'!$N79&gt;0,"Parcialmente reembolsável","Não reembolsável")))</f>
        <v/>
      </c>
      <c r="Q79" s="12">
        <f>IF('Lançamentos'!$A79="","",IFERROR('Lançamentos'!$N79/'Lançamentos'!$L79,0))</f>
        <v/>
      </c>
      <c r="R79" s="13" t="n"/>
    </row>
    <row r="80">
      <c r="A80" s="6" t="n"/>
      <c r="B80" s="34" t="n"/>
      <c r="C80" s="8" t="n"/>
      <c r="D80" s="8" t="n"/>
      <c r="E80" s="8" t="n"/>
      <c r="F80" s="8" t="n"/>
      <c r="G80" s="8" t="n"/>
      <c r="H80" s="8" t="n"/>
      <c r="I80" s="8" t="n"/>
      <c r="J80" s="6" t="n"/>
      <c r="K80" s="6" t="n"/>
      <c r="L80" s="9" t="n"/>
      <c r="M80" s="10">
        <f>IF('Lançamentos'!$A80="","",IFERROR(VLOOKUP('Lançamentos'!$H80,'Parâmetros'!$A$6:$B$12,2,FALSE),0))</f>
        <v/>
      </c>
      <c r="N80" s="10">
        <f>IF('Lançamentos'!$A80="","",IF('Lançamentos'!$L80&lt;='Lançamentos'!$M80,'Lançamentos'!$L80,'Lançamentos'!$M80))</f>
        <v/>
      </c>
      <c r="O80" s="10">
        <f>IF('Lançamentos'!$A80="","",IF('Lançamentos'!$L80&gt;'Lançamentos'!$M80,'Lançamentos'!$L80-'Lançamentos'!$M80,0))</f>
        <v/>
      </c>
      <c r="P80" s="11">
        <f>IF('Lançamentos'!$A80="","",IF('Lançamentos'!$N80='Lançamentos'!$L80,"Dentro da política",IF('Lançamentos'!$N80&gt;0,"Parcialmente reembolsável","Não reembolsável")))</f>
        <v/>
      </c>
      <c r="Q80" s="12">
        <f>IF('Lançamentos'!$A80="","",IFERROR('Lançamentos'!$N80/'Lançamentos'!$L80,0))</f>
        <v/>
      </c>
      <c r="R80" s="13" t="n"/>
    </row>
    <row r="81">
      <c r="A81" s="6" t="n"/>
      <c r="B81" s="34" t="n"/>
      <c r="C81" s="8" t="n"/>
      <c r="D81" s="8" t="n"/>
      <c r="E81" s="8" t="n"/>
      <c r="F81" s="8" t="n"/>
      <c r="G81" s="8" t="n"/>
      <c r="H81" s="8" t="n"/>
      <c r="I81" s="8" t="n"/>
      <c r="J81" s="6" t="n"/>
      <c r="K81" s="6" t="n"/>
      <c r="L81" s="9" t="n"/>
      <c r="M81" s="10">
        <f>IF('Lançamentos'!$A81="","",IFERROR(VLOOKUP('Lançamentos'!$H81,'Parâmetros'!$A$6:$B$12,2,FALSE),0))</f>
        <v/>
      </c>
      <c r="N81" s="10">
        <f>IF('Lançamentos'!$A81="","",IF('Lançamentos'!$L81&lt;='Lançamentos'!$M81,'Lançamentos'!$L81,'Lançamentos'!$M81))</f>
        <v/>
      </c>
      <c r="O81" s="10">
        <f>IF('Lançamentos'!$A81="","",IF('Lançamentos'!$L81&gt;'Lançamentos'!$M81,'Lançamentos'!$L81-'Lançamentos'!$M81,0))</f>
        <v/>
      </c>
      <c r="P81" s="11">
        <f>IF('Lançamentos'!$A81="","",IF('Lançamentos'!$N81='Lançamentos'!$L81,"Dentro da política",IF('Lançamentos'!$N81&gt;0,"Parcialmente reembolsável","Não reembolsável")))</f>
        <v/>
      </c>
      <c r="Q81" s="12">
        <f>IF('Lançamentos'!$A81="","",IFERROR('Lançamentos'!$N81/'Lançamentos'!$L81,0))</f>
        <v/>
      </c>
      <c r="R81" s="13" t="n"/>
    </row>
    <row r="82">
      <c r="A82" s="6" t="n"/>
      <c r="B82" s="34" t="n"/>
      <c r="C82" s="8" t="n"/>
      <c r="D82" s="8" t="n"/>
      <c r="E82" s="8" t="n"/>
      <c r="F82" s="8" t="n"/>
      <c r="G82" s="8" t="n"/>
      <c r="H82" s="8" t="n"/>
      <c r="I82" s="8" t="n"/>
      <c r="J82" s="6" t="n"/>
      <c r="K82" s="6" t="n"/>
      <c r="L82" s="9" t="n"/>
      <c r="M82" s="10">
        <f>IF('Lançamentos'!$A82="","",IFERROR(VLOOKUP('Lançamentos'!$H82,'Parâmetros'!$A$6:$B$12,2,FALSE),0))</f>
        <v/>
      </c>
      <c r="N82" s="10">
        <f>IF('Lançamentos'!$A82="","",IF('Lançamentos'!$L82&lt;='Lançamentos'!$M82,'Lançamentos'!$L82,'Lançamentos'!$M82))</f>
        <v/>
      </c>
      <c r="O82" s="10">
        <f>IF('Lançamentos'!$A82="","",IF('Lançamentos'!$L82&gt;'Lançamentos'!$M82,'Lançamentos'!$L82-'Lançamentos'!$M82,0))</f>
        <v/>
      </c>
      <c r="P82" s="11">
        <f>IF('Lançamentos'!$A82="","",IF('Lançamentos'!$N82='Lançamentos'!$L82,"Dentro da política",IF('Lançamentos'!$N82&gt;0,"Parcialmente reembolsável","Não reembolsável")))</f>
        <v/>
      </c>
      <c r="Q82" s="12">
        <f>IF('Lançamentos'!$A82="","",IFERROR('Lançamentos'!$N82/'Lançamentos'!$L82,0))</f>
        <v/>
      </c>
      <c r="R82" s="13" t="n"/>
    </row>
    <row r="83">
      <c r="A83" s="6" t="n"/>
      <c r="B83" s="34" t="n"/>
      <c r="C83" s="8" t="n"/>
      <c r="D83" s="8" t="n"/>
      <c r="E83" s="8" t="n"/>
      <c r="F83" s="8" t="n"/>
      <c r="G83" s="8" t="n"/>
      <c r="H83" s="8" t="n"/>
      <c r="I83" s="8" t="n"/>
      <c r="J83" s="6" t="n"/>
      <c r="K83" s="6" t="n"/>
      <c r="L83" s="9" t="n"/>
      <c r="M83" s="10">
        <f>IF('Lançamentos'!$A83="","",IFERROR(VLOOKUP('Lançamentos'!$H83,'Parâmetros'!$A$6:$B$12,2,FALSE),0))</f>
        <v/>
      </c>
      <c r="N83" s="10">
        <f>IF('Lançamentos'!$A83="","",IF('Lançamentos'!$L83&lt;='Lançamentos'!$M83,'Lançamentos'!$L83,'Lançamentos'!$M83))</f>
        <v/>
      </c>
      <c r="O83" s="10">
        <f>IF('Lançamentos'!$A83="","",IF('Lançamentos'!$L83&gt;'Lançamentos'!$M83,'Lançamentos'!$L83-'Lançamentos'!$M83,0))</f>
        <v/>
      </c>
      <c r="P83" s="11">
        <f>IF('Lançamentos'!$A83="","",IF('Lançamentos'!$N83='Lançamentos'!$L83,"Dentro da política",IF('Lançamentos'!$N83&gt;0,"Parcialmente reembolsável","Não reembolsável")))</f>
        <v/>
      </c>
      <c r="Q83" s="12">
        <f>IF('Lançamentos'!$A83="","",IFERROR('Lançamentos'!$N83/'Lançamentos'!$L83,0))</f>
        <v/>
      </c>
      <c r="R83" s="13" t="n"/>
    </row>
    <row r="84">
      <c r="A84" s="6" t="n"/>
      <c r="B84" s="34" t="n"/>
      <c r="C84" s="8" t="n"/>
      <c r="D84" s="8" t="n"/>
      <c r="E84" s="8" t="n"/>
      <c r="F84" s="8" t="n"/>
      <c r="G84" s="8" t="n"/>
      <c r="H84" s="8" t="n"/>
      <c r="I84" s="8" t="n"/>
      <c r="J84" s="6" t="n"/>
      <c r="K84" s="6" t="n"/>
      <c r="L84" s="9" t="n"/>
      <c r="M84" s="10">
        <f>IF('Lançamentos'!$A84="","",IFERROR(VLOOKUP('Lançamentos'!$H84,'Parâmetros'!$A$6:$B$12,2,FALSE),0))</f>
        <v/>
      </c>
      <c r="N84" s="10">
        <f>IF('Lançamentos'!$A84="","",IF('Lançamentos'!$L84&lt;='Lançamentos'!$M84,'Lançamentos'!$L84,'Lançamentos'!$M84))</f>
        <v/>
      </c>
      <c r="O84" s="10">
        <f>IF('Lançamentos'!$A84="","",IF('Lançamentos'!$L84&gt;'Lançamentos'!$M84,'Lançamentos'!$L84-'Lançamentos'!$M84,0))</f>
        <v/>
      </c>
      <c r="P84" s="11">
        <f>IF('Lançamentos'!$A84="","",IF('Lançamentos'!$N84='Lançamentos'!$L84,"Dentro da política",IF('Lançamentos'!$N84&gt;0,"Parcialmente reembolsável","Não reembolsável")))</f>
        <v/>
      </c>
      <c r="Q84" s="12">
        <f>IF('Lançamentos'!$A84="","",IFERROR('Lançamentos'!$N84/'Lançamentos'!$L84,0))</f>
        <v/>
      </c>
      <c r="R84" s="13" t="n"/>
    </row>
    <row r="85">
      <c r="A85" s="6" t="n"/>
      <c r="B85" s="34" t="n"/>
      <c r="C85" s="8" t="n"/>
      <c r="D85" s="8" t="n"/>
      <c r="E85" s="8" t="n"/>
      <c r="F85" s="8" t="n"/>
      <c r="G85" s="8" t="n"/>
      <c r="H85" s="8" t="n"/>
      <c r="I85" s="8" t="n"/>
      <c r="J85" s="6" t="n"/>
      <c r="K85" s="6" t="n"/>
      <c r="L85" s="9" t="n"/>
      <c r="M85" s="10">
        <f>IF('Lançamentos'!$A85="","",IFERROR(VLOOKUP('Lançamentos'!$H85,'Parâmetros'!$A$6:$B$12,2,FALSE),0))</f>
        <v/>
      </c>
      <c r="N85" s="10">
        <f>IF('Lançamentos'!$A85="","",IF('Lançamentos'!$L85&lt;='Lançamentos'!$M85,'Lançamentos'!$L85,'Lançamentos'!$M85))</f>
        <v/>
      </c>
      <c r="O85" s="10">
        <f>IF('Lançamentos'!$A85="","",IF('Lançamentos'!$L85&gt;'Lançamentos'!$M85,'Lançamentos'!$L85-'Lançamentos'!$M85,0))</f>
        <v/>
      </c>
      <c r="P85" s="11">
        <f>IF('Lançamentos'!$A85="","",IF('Lançamentos'!$N85='Lançamentos'!$L85,"Dentro da política",IF('Lançamentos'!$N85&gt;0,"Parcialmente reembolsável","Não reembolsável")))</f>
        <v/>
      </c>
      <c r="Q85" s="12">
        <f>IF('Lançamentos'!$A85="","",IFERROR('Lançamentos'!$N85/'Lançamentos'!$L85,0))</f>
        <v/>
      </c>
      <c r="R85" s="13" t="n"/>
    </row>
    <row r="86">
      <c r="A86" s="6" t="n"/>
      <c r="B86" s="34" t="n"/>
      <c r="C86" s="8" t="n"/>
      <c r="D86" s="8" t="n"/>
      <c r="E86" s="8" t="n"/>
      <c r="F86" s="8" t="n"/>
      <c r="G86" s="8" t="n"/>
      <c r="H86" s="8" t="n"/>
      <c r="I86" s="8" t="n"/>
      <c r="J86" s="6" t="n"/>
      <c r="K86" s="6" t="n"/>
      <c r="L86" s="9" t="n"/>
      <c r="M86" s="10">
        <f>IF('Lançamentos'!$A86="","",IFERROR(VLOOKUP('Lançamentos'!$H86,'Parâmetros'!$A$6:$B$12,2,FALSE),0))</f>
        <v/>
      </c>
      <c r="N86" s="10">
        <f>IF('Lançamentos'!$A86="","",IF('Lançamentos'!$L86&lt;='Lançamentos'!$M86,'Lançamentos'!$L86,'Lançamentos'!$M86))</f>
        <v/>
      </c>
      <c r="O86" s="10">
        <f>IF('Lançamentos'!$A86="","",IF('Lançamentos'!$L86&gt;'Lançamentos'!$M86,'Lançamentos'!$L86-'Lançamentos'!$M86,0))</f>
        <v/>
      </c>
      <c r="P86" s="11">
        <f>IF('Lançamentos'!$A86="","",IF('Lançamentos'!$N86='Lançamentos'!$L86,"Dentro da política",IF('Lançamentos'!$N86&gt;0,"Parcialmente reembolsável","Não reembolsável")))</f>
        <v/>
      </c>
      <c r="Q86" s="12">
        <f>IF('Lançamentos'!$A86="","",IFERROR('Lançamentos'!$N86/'Lançamentos'!$L86,0))</f>
        <v/>
      </c>
      <c r="R86" s="13" t="n"/>
    </row>
    <row r="87">
      <c r="A87" s="6" t="n"/>
      <c r="B87" s="34" t="n"/>
      <c r="C87" s="8" t="n"/>
      <c r="D87" s="8" t="n"/>
      <c r="E87" s="8" t="n"/>
      <c r="F87" s="8" t="n"/>
      <c r="G87" s="8" t="n"/>
      <c r="H87" s="8" t="n"/>
      <c r="I87" s="8" t="n"/>
      <c r="J87" s="6" t="n"/>
      <c r="K87" s="6" t="n"/>
      <c r="L87" s="9" t="n"/>
      <c r="M87" s="10">
        <f>IF('Lançamentos'!$A87="","",IFERROR(VLOOKUP('Lançamentos'!$H87,'Parâmetros'!$A$6:$B$12,2,FALSE),0))</f>
        <v/>
      </c>
      <c r="N87" s="10">
        <f>IF('Lançamentos'!$A87="","",IF('Lançamentos'!$L87&lt;='Lançamentos'!$M87,'Lançamentos'!$L87,'Lançamentos'!$M87))</f>
        <v/>
      </c>
      <c r="O87" s="10">
        <f>IF('Lançamentos'!$A87="","",IF('Lançamentos'!$L87&gt;'Lançamentos'!$M87,'Lançamentos'!$L87-'Lançamentos'!$M87,0))</f>
        <v/>
      </c>
      <c r="P87" s="11">
        <f>IF('Lançamentos'!$A87="","",IF('Lançamentos'!$N87='Lançamentos'!$L87,"Dentro da política",IF('Lançamentos'!$N87&gt;0,"Parcialmente reembolsável","Não reembolsável")))</f>
        <v/>
      </c>
      <c r="Q87" s="12">
        <f>IF('Lançamentos'!$A87="","",IFERROR('Lançamentos'!$N87/'Lançamentos'!$L87,0))</f>
        <v/>
      </c>
      <c r="R87" s="13" t="n"/>
    </row>
    <row r="88">
      <c r="A88" s="6" t="n"/>
      <c r="B88" s="34" t="n"/>
      <c r="C88" s="8" t="n"/>
      <c r="D88" s="8" t="n"/>
      <c r="E88" s="8" t="n"/>
      <c r="F88" s="8" t="n"/>
      <c r="G88" s="8" t="n"/>
      <c r="H88" s="8" t="n"/>
      <c r="I88" s="8" t="n"/>
      <c r="J88" s="6" t="n"/>
      <c r="K88" s="6" t="n"/>
      <c r="L88" s="9" t="n"/>
      <c r="M88" s="10">
        <f>IF('Lançamentos'!$A88="","",IFERROR(VLOOKUP('Lançamentos'!$H88,'Parâmetros'!$A$6:$B$12,2,FALSE),0))</f>
        <v/>
      </c>
      <c r="N88" s="10">
        <f>IF('Lançamentos'!$A88="","",IF('Lançamentos'!$L88&lt;='Lançamentos'!$M88,'Lançamentos'!$L88,'Lançamentos'!$M88))</f>
        <v/>
      </c>
      <c r="O88" s="10">
        <f>IF('Lançamentos'!$A88="","",IF('Lançamentos'!$L88&gt;'Lançamentos'!$M88,'Lançamentos'!$L88-'Lançamentos'!$M88,0))</f>
        <v/>
      </c>
      <c r="P88" s="11">
        <f>IF('Lançamentos'!$A88="","",IF('Lançamentos'!$N88='Lançamentos'!$L88,"Dentro da política",IF('Lançamentos'!$N88&gt;0,"Parcialmente reembolsável","Não reembolsável")))</f>
        <v/>
      </c>
      <c r="Q88" s="12">
        <f>IF('Lançamentos'!$A88="","",IFERROR('Lançamentos'!$N88/'Lançamentos'!$L88,0))</f>
        <v/>
      </c>
      <c r="R88" s="13" t="n"/>
    </row>
    <row r="89">
      <c r="A89" s="6" t="n"/>
      <c r="B89" s="34" t="n"/>
      <c r="C89" s="8" t="n"/>
      <c r="D89" s="8" t="n"/>
      <c r="E89" s="8" t="n"/>
      <c r="F89" s="8" t="n"/>
      <c r="G89" s="8" t="n"/>
      <c r="H89" s="8" t="n"/>
      <c r="I89" s="8" t="n"/>
      <c r="J89" s="6" t="n"/>
      <c r="K89" s="6" t="n"/>
      <c r="L89" s="9" t="n"/>
      <c r="M89" s="10">
        <f>IF('Lançamentos'!$A89="","",IFERROR(VLOOKUP('Lançamentos'!$H89,'Parâmetros'!$A$6:$B$12,2,FALSE),0))</f>
        <v/>
      </c>
      <c r="N89" s="10">
        <f>IF('Lançamentos'!$A89="","",IF('Lançamentos'!$L89&lt;='Lançamentos'!$M89,'Lançamentos'!$L89,'Lançamentos'!$M89))</f>
        <v/>
      </c>
      <c r="O89" s="10">
        <f>IF('Lançamentos'!$A89="","",IF('Lançamentos'!$L89&gt;'Lançamentos'!$M89,'Lançamentos'!$L89-'Lançamentos'!$M89,0))</f>
        <v/>
      </c>
      <c r="P89" s="11">
        <f>IF('Lançamentos'!$A89="","",IF('Lançamentos'!$N89='Lançamentos'!$L89,"Dentro da política",IF('Lançamentos'!$N89&gt;0,"Parcialmente reembolsável","Não reembolsável")))</f>
        <v/>
      </c>
      <c r="Q89" s="12">
        <f>IF('Lançamentos'!$A89="","",IFERROR('Lançamentos'!$N89/'Lançamentos'!$L89,0))</f>
        <v/>
      </c>
      <c r="R89" s="13" t="n"/>
    </row>
    <row r="90">
      <c r="A90" s="6" t="n"/>
      <c r="B90" s="34" t="n"/>
      <c r="C90" s="8" t="n"/>
      <c r="D90" s="8" t="n"/>
      <c r="E90" s="8" t="n"/>
      <c r="F90" s="8" t="n"/>
      <c r="G90" s="8" t="n"/>
      <c r="H90" s="8" t="n"/>
      <c r="I90" s="8" t="n"/>
      <c r="J90" s="6" t="n"/>
      <c r="K90" s="6" t="n"/>
      <c r="L90" s="9" t="n"/>
      <c r="M90" s="10">
        <f>IF('Lançamentos'!$A90="","",IFERROR(VLOOKUP('Lançamentos'!$H90,'Parâmetros'!$A$6:$B$12,2,FALSE),0))</f>
        <v/>
      </c>
      <c r="N90" s="10">
        <f>IF('Lançamentos'!$A90="","",IF('Lançamentos'!$L90&lt;='Lançamentos'!$M90,'Lançamentos'!$L90,'Lançamentos'!$M90))</f>
        <v/>
      </c>
      <c r="O90" s="10">
        <f>IF('Lançamentos'!$A90="","",IF('Lançamentos'!$L90&gt;'Lançamentos'!$M90,'Lançamentos'!$L90-'Lançamentos'!$M90,0))</f>
        <v/>
      </c>
      <c r="P90" s="11">
        <f>IF('Lançamentos'!$A90="","",IF('Lançamentos'!$N90='Lançamentos'!$L90,"Dentro da política",IF('Lançamentos'!$N90&gt;0,"Parcialmente reembolsável","Não reembolsável")))</f>
        <v/>
      </c>
      <c r="Q90" s="12">
        <f>IF('Lançamentos'!$A90="","",IFERROR('Lançamentos'!$N90/'Lançamentos'!$L90,0))</f>
        <v/>
      </c>
      <c r="R90" s="13" t="n"/>
    </row>
    <row r="91">
      <c r="A91" s="6" t="n"/>
      <c r="B91" s="34" t="n"/>
      <c r="C91" s="8" t="n"/>
      <c r="D91" s="8" t="n"/>
      <c r="E91" s="8" t="n"/>
      <c r="F91" s="8" t="n"/>
      <c r="G91" s="8" t="n"/>
      <c r="H91" s="8" t="n"/>
      <c r="I91" s="8" t="n"/>
      <c r="J91" s="6" t="n"/>
      <c r="K91" s="6" t="n"/>
      <c r="L91" s="9" t="n"/>
      <c r="M91" s="10">
        <f>IF('Lançamentos'!$A91="","",IFERROR(VLOOKUP('Lançamentos'!$H91,'Parâmetros'!$A$6:$B$12,2,FALSE),0))</f>
        <v/>
      </c>
      <c r="N91" s="10">
        <f>IF('Lançamentos'!$A91="","",IF('Lançamentos'!$L91&lt;='Lançamentos'!$M91,'Lançamentos'!$L91,'Lançamentos'!$M91))</f>
        <v/>
      </c>
      <c r="O91" s="10">
        <f>IF('Lançamentos'!$A91="","",IF('Lançamentos'!$L91&gt;'Lançamentos'!$M91,'Lançamentos'!$L91-'Lançamentos'!$M91,0))</f>
        <v/>
      </c>
      <c r="P91" s="11">
        <f>IF('Lançamentos'!$A91="","",IF('Lançamentos'!$N91='Lançamentos'!$L91,"Dentro da política",IF('Lançamentos'!$N91&gt;0,"Parcialmente reembolsável","Não reembolsável")))</f>
        <v/>
      </c>
      <c r="Q91" s="12">
        <f>IF('Lançamentos'!$A91="","",IFERROR('Lançamentos'!$N91/'Lançamentos'!$L91,0))</f>
        <v/>
      </c>
      <c r="R91" s="13" t="n"/>
    </row>
    <row r="92">
      <c r="A92" s="6" t="n"/>
      <c r="B92" s="34" t="n"/>
      <c r="C92" s="8" t="n"/>
      <c r="D92" s="8" t="n"/>
      <c r="E92" s="8" t="n"/>
      <c r="F92" s="8" t="n"/>
      <c r="G92" s="8" t="n"/>
      <c r="H92" s="8" t="n"/>
      <c r="I92" s="8" t="n"/>
      <c r="J92" s="6" t="n"/>
      <c r="K92" s="6" t="n"/>
      <c r="L92" s="9" t="n"/>
      <c r="M92" s="10">
        <f>IF('Lançamentos'!$A92="","",IFERROR(VLOOKUP('Lançamentos'!$H92,'Parâmetros'!$A$6:$B$12,2,FALSE),0))</f>
        <v/>
      </c>
      <c r="N92" s="10">
        <f>IF('Lançamentos'!$A92="","",IF('Lançamentos'!$L92&lt;='Lançamentos'!$M92,'Lançamentos'!$L92,'Lançamentos'!$M92))</f>
        <v/>
      </c>
      <c r="O92" s="10">
        <f>IF('Lançamentos'!$A92="","",IF('Lançamentos'!$L92&gt;'Lançamentos'!$M92,'Lançamentos'!$L92-'Lançamentos'!$M92,0))</f>
        <v/>
      </c>
      <c r="P92" s="11">
        <f>IF('Lançamentos'!$A92="","",IF('Lançamentos'!$N92='Lançamentos'!$L92,"Dentro da política",IF('Lançamentos'!$N92&gt;0,"Parcialmente reembolsável","Não reembolsável")))</f>
        <v/>
      </c>
      <c r="Q92" s="12">
        <f>IF('Lançamentos'!$A92="","",IFERROR('Lançamentos'!$N92/'Lançamentos'!$L92,0))</f>
        <v/>
      </c>
      <c r="R92" s="13" t="n"/>
    </row>
    <row r="93">
      <c r="A93" s="6" t="n"/>
      <c r="B93" s="34" t="n"/>
      <c r="C93" s="8" t="n"/>
      <c r="D93" s="8" t="n"/>
      <c r="E93" s="8" t="n"/>
      <c r="F93" s="8" t="n"/>
      <c r="G93" s="8" t="n"/>
      <c r="H93" s="8" t="n"/>
      <c r="I93" s="8" t="n"/>
      <c r="J93" s="6" t="n"/>
      <c r="K93" s="6" t="n"/>
      <c r="L93" s="9" t="n"/>
      <c r="M93" s="10">
        <f>IF('Lançamentos'!$A93="","",IFERROR(VLOOKUP('Lançamentos'!$H93,'Parâmetros'!$A$6:$B$12,2,FALSE),0))</f>
        <v/>
      </c>
      <c r="N93" s="10">
        <f>IF('Lançamentos'!$A93="","",IF('Lançamentos'!$L93&lt;='Lançamentos'!$M93,'Lançamentos'!$L93,'Lançamentos'!$M93))</f>
        <v/>
      </c>
      <c r="O93" s="10">
        <f>IF('Lançamentos'!$A93="","",IF('Lançamentos'!$L93&gt;'Lançamentos'!$M93,'Lançamentos'!$L93-'Lançamentos'!$M93,0))</f>
        <v/>
      </c>
      <c r="P93" s="11">
        <f>IF('Lançamentos'!$A93="","",IF('Lançamentos'!$N93='Lançamentos'!$L93,"Dentro da política",IF('Lançamentos'!$N93&gt;0,"Parcialmente reembolsável","Não reembolsável")))</f>
        <v/>
      </c>
      <c r="Q93" s="12">
        <f>IF('Lançamentos'!$A93="","",IFERROR('Lançamentos'!$N93/'Lançamentos'!$L93,0))</f>
        <v/>
      </c>
      <c r="R93" s="13" t="n"/>
    </row>
    <row r="94">
      <c r="A94" s="6" t="n"/>
      <c r="B94" s="34" t="n"/>
      <c r="C94" s="8" t="n"/>
      <c r="D94" s="8" t="n"/>
      <c r="E94" s="8" t="n"/>
      <c r="F94" s="8" t="n"/>
      <c r="G94" s="8" t="n"/>
      <c r="H94" s="8" t="n"/>
      <c r="I94" s="8" t="n"/>
      <c r="J94" s="6" t="n"/>
      <c r="K94" s="6" t="n"/>
      <c r="L94" s="9" t="n"/>
      <c r="M94" s="10">
        <f>IF('Lançamentos'!$A94="","",IFERROR(VLOOKUP('Lançamentos'!$H94,'Parâmetros'!$A$6:$B$12,2,FALSE),0))</f>
        <v/>
      </c>
      <c r="N94" s="10">
        <f>IF('Lançamentos'!$A94="","",IF('Lançamentos'!$L94&lt;='Lançamentos'!$M94,'Lançamentos'!$L94,'Lançamentos'!$M94))</f>
        <v/>
      </c>
      <c r="O94" s="10">
        <f>IF('Lançamentos'!$A94="","",IF('Lançamentos'!$L94&gt;'Lançamentos'!$M94,'Lançamentos'!$L94-'Lançamentos'!$M94,0))</f>
        <v/>
      </c>
      <c r="P94" s="11">
        <f>IF('Lançamentos'!$A94="","",IF('Lançamentos'!$N94='Lançamentos'!$L94,"Dentro da política",IF('Lançamentos'!$N94&gt;0,"Parcialmente reembolsável","Não reembolsável")))</f>
        <v/>
      </c>
      <c r="Q94" s="12">
        <f>IF('Lançamentos'!$A94="","",IFERROR('Lançamentos'!$N94/'Lançamentos'!$L94,0))</f>
        <v/>
      </c>
      <c r="R94" s="13" t="n"/>
    </row>
    <row r="95">
      <c r="A95" s="6" t="n"/>
      <c r="B95" s="34" t="n"/>
      <c r="C95" s="8" t="n"/>
      <c r="D95" s="8" t="n"/>
      <c r="E95" s="8" t="n"/>
      <c r="F95" s="8" t="n"/>
      <c r="G95" s="8" t="n"/>
      <c r="H95" s="8" t="n"/>
      <c r="I95" s="8" t="n"/>
      <c r="J95" s="6" t="n"/>
      <c r="K95" s="6" t="n"/>
      <c r="L95" s="9" t="n"/>
      <c r="M95" s="10">
        <f>IF('Lançamentos'!$A95="","",IFERROR(VLOOKUP('Lançamentos'!$H95,'Parâmetros'!$A$6:$B$12,2,FALSE),0))</f>
        <v/>
      </c>
      <c r="N95" s="10">
        <f>IF('Lançamentos'!$A95="","",IF('Lançamentos'!$L95&lt;='Lançamentos'!$M95,'Lançamentos'!$L95,'Lançamentos'!$M95))</f>
        <v/>
      </c>
      <c r="O95" s="10">
        <f>IF('Lançamentos'!$A95="","",IF('Lançamentos'!$L95&gt;'Lançamentos'!$M95,'Lançamentos'!$L95-'Lançamentos'!$M95,0))</f>
        <v/>
      </c>
      <c r="P95" s="11">
        <f>IF('Lançamentos'!$A95="","",IF('Lançamentos'!$N95='Lançamentos'!$L95,"Dentro da política",IF('Lançamentos'!$N95&gt;0,"Parcialmente reembolsável","Não reembolsável")))</f>
        <v/>
      </c>
      <c r="Q95" s="12">
        <f>IF('Lançamentos'!$A95="","",IFERROR('Lançamentos'!$N95/'Lançamentos'!$L95,0))</f>
        <v/>
      </c>
      <c r="R95" s="13" t="n"/>
    </row>
    <row r="96">
      <c r="A96" s="6" t="n"/>
      <c r="B96" s="34" t="n"/>
      <c r="C96" s="8" t="n"/>
      <c r="D96" s="8" t="n"/>
      <c r="E96" s="8" t="n"/>
      <c r="F96" s="8" t="n"/>
      <c r="G96" s="8" t="n"/>
      <c r="H96" s="8" t="n"/>
      <c r="I96" s="8" t="n"/>
      <c r="J96" s="6" t="n"/>
      <c r="K96" s="6" t="n"/>
      <c r="L96" s="9" t="n"/>
      <c r="M96" s="10">
        <f>IF('Lançamentos'!$A96="","",IFERROR(VLOOKUP('Lançamentos'!$H96,'Parâmetros'!$A$6:$B$12,2,FALSE),0))</f>
        <v/>
      </c>
      <c r="N96" s="10">
        <f>IF('Lançamentos'!$A96="","",IF('Lançamentos'!$L96&lt;='Lançamentos'!$M96,'Lançamentos'!$L96,'Lançamentos'!$M96))</f>
        <v/>
      </c>
      <c r="O96" s="10">
        <f>IF('Lançamentos'!$A96="","",IF('Lançamentos'!$L96&gt;'Lançamentos'!$M96,'Lançamentos'!$L96-'Lançamentos'!$M96,0))</f>
        <v/>
      </c>
      <c r="P96" s="11">
        <f>IF('Lançamentos'!$A96="","",IF('Lançamentos'!$N96='Lançamentos'!$L96,"Dentro da política",IF('Lançamentos'!$N96&gt;0,"Parcialmente reembolsável","Não reembolsável")))</f>
        <v/>
      </c>
      <c r="Q96" s="12">
        <f>IF('Lançamentos'!$A96="","",IFERROR('Lançamentos'!$N96/'Lançamentos'!$L96,0))</f>
        <v/>
      </c>
      <c r="R96" s="13" t="n"/>
    </row>
    <row r="97">
      <c r="A97" s="6" t="n"/>
      <c r="B97" s="34" t="n"/>
      <c r="C97" s="8" t="n"/>
      <c r="D97" s="8" t="n"/>
      <c r="E97" s="8" t="n"/>
      <c r="F97" s="8" t="n"/>
      <c r="G97" s="8" t="n"/>
      <c r="H97" s="8" t="n"/>
      <c r="I97" s="8" t="n"/>
      <c r="J97" s="6" t="n"/>
      <c r="K97" s="6" t="n"/>
      <c r="L97" s="9" t="n"/>
      <c r="M97" s="10">
        <f>IF('Lançamentos'!$A97="","",IFERROR(VLOOKUP('Lançamentos'!$H97,'Parâmetros'!$A$6:$B$12,2,FALSE),0))</f>
        <v/>
      </c>
      <c r="N97" s="10">
        <f>IF('Lançamentos'!$A97="","",IF('Lançamentos'!$L97&lt;='Lançamentos'!$M97,'Lançamentos'!$L97,'Lançamentos'!$M97))</f>
        <v/>
      </c>
      <c r="O97" s="10">
        <f>IF('Lançamentos'!$A97="","",IF('Lançamentos'!$L97&gt;'Lançamentos'!$M97,'Lançamentos'!$L97-'Lançamentos'!$M97,0))</f>
        <v/>
      </c>
      <c r="P97" s="11">
        <f>IF('Lançamentos'!$A97="","",IF('Lançamentos'!$N97='Lançamentos'!$L97,"Dentro da política",IF('Lançamentos'!$N97&gt;0,"Parcialmente reembolsável","Não reembolsável")))</f>
        <v/>
      </c>
      <c r="Q97" s="12">
        <f>IF('Lançamentos'!$A97="","",IFERROR('Lançamentos'!$N97/'Lançamentos'!$L97,0))</f>
        <v/>
      </c>
      <c r="R97" s="13" t="n"/>
    </row>
    <row r="98">
      <c r="A98" s="6" t="n"/>
      <c r="B98" s="34" t="n"/>
      <c r="C98" s="8" t="n"/>
      <c r="D98" s="8" t="n"/>
      <c r="E98" s="8" t="n"/>
      <c r="F98" s="8" t="n"/>
      <c r="G98" s="8" t="n"/>
      <c r="H98" s="8" t="n"/>
      <c r="I98" s="8" t="n"/>
      <c r="J98" s="6" t="n"/>
      <c r="K98" s="6" t="n"/>
      <c r="L98" s="9" t="n"/>
      <c r="M98" s="10">
        <f>IF('Lançamentos'!$A98="","",IFERROR(VLOOKUP('Lançamentos'!$H98,'Parâmetros'!$A$6:$B$12,2,FALSE),0))</f>
        <v/>
      </c>
      <c r="N98" s="10">
        <f>IF('Lançamentos'!$A98="","",IF('Lançamentos'!$L98&lt;='Lançamentos'!$M98,'Lançamentos'!$L98,'Lançamentos'!$M98))</f>
        <v/>
      </c>
      <c r="O98" s="10">
        <f>IF('Lançamentos'!$A98="","",IF('Lançamentos'!$L98&gt;'Lançamentos'!$M98,'Lançamentos'!$L98-'Lançamentos'!$M98,0))</f>
        <v/>
      </c>
      <c r="P98" s="11">
        <f>IF('Lançamentos'!$A98="","",IF('Lançamentos'!$N98='Lançamentos'!$L98,"Dentro da política",IF('Lançamentos'!$N98&gt;0,"Parcialmente reembolsável","Não reembolsável")))</f>
        <v/>
      </c>
      <c r="Q98" s="12">
        <f>IF('Lançamentos'!$A98="","",IFERROR('Lançamentos'!$N98/'Lançamentos'!$L98,0))</f>
        <v/>
      </c>
      <c r="R98" s="13" t="n"/>
    </row>
    <row r="99">
      <c r="A99" s="6" t="n"/>
      <c r="B99" s="34" t="n"/>
      <c r="C99" s="8" t="n"/>
      <c r="D99" s="8" t="n"/>
      <c r="E99" s="8" t="n"/>
      <c r="F99" s="8" t="n"/>
      <c r="G99" s="8" t="n"/>
      <c r="H99" s="8" t="n"/>
      <c r="I99" s="8" t="n"/>
      <c r="J99" s="6" t="n"/>
      <c r="K99" s="6" t="n"/>
      <c r="L99" s="9" t="n"/>
      <c r="M99" s="10">
        <f>IF('Lançamentos'!$A99="","",IFERROR(VLOOKUP('Lançamentos'!$H99,'Parâmetros'!$A$6:$B$12,2,FALSE),0))</f>
        <v/>
      </c>
      <c r="N99" s="10">
        <f>IF('Lançamentos'!$A99="","",IF('Lançamentos'!$L99&lt;='Lançamentos'!$M99,'Lançamentos'!$L99,'Lançamentos'!$M99))</f>
        <v/>
      </c>
      <c r="O99" s="10">
        <f>IF('Lançamentos'!$A99="","",IF('Lançamentos'!$L99&gt;'Lançamentos'!$M99,'Lançamentos'!$L99-'Lançamentos'!$M99,0))</f>
        <v/>
      </c>
      <c r="P99" s="11">
        <f>IF('Lançamentos'!$A99="","",IF('Lançamentos'!$N99='Lançamentos'!$L99,"Dentro da política",IF('Lançamentos'!$N99&gt;0,"Parcialmente reembolsável","Não reembolsável")))</f>
        <v/>
      </c>
      <c r="Q99" s="12">
        <f>IF('Lançamentos'!$A99="","",IFERROR('Lançamentos'!$N99/'Lançamentos'!$L99,0))</f>
        <v/>
      </c>
      <c r="R99" s="13" t="n"/>
    </row>
    <row r="100">
      <c r="A100" s="6" t="n"/>
      <c r="B100" s="34" t="n"/>
      <c r="C100" s="8" t="n"/>
      <c r="D100" s="8" t="n"/>
      <c r="E100" s="8" t="n"/>
      <c r="F100" s="8" t="n"/>
      <c r="G100" s="8" t="n"/>
      <c r="H100" s="8" t="n"/>
      <c r="I100" s="8" t="n"/>
      <c r="J100" s="6" t="n"/>
      <c r="K100" s="6" t="n"/>
      <c r="L100" s="9" t="n"/>
      <c r="M100" s="10">
        <f>IF('Lançamentos'!$A100="","",IFERROR(VLOOKUP('Lançamentos'!$H100,'Parâmetros'!$A$6:$B$12,2,FALSE),0))</f>
        <v/>
      </c>
      <c r="N100" s="10">
        <f>IF('Lançamentos'!$A100="","",IF('Lançamentos'!$L100&lt;='Lançamentos'!$M100,'Lançamentos'!$L100,'Lançamentos'!$M100))</f>
        <v/>
      </c>
      <c r="O100" s="10">
        <f>IF('Lançamentos'!$A100="","",IF('Lançamentos'!$L100&gt;'Lançamentos'!$M100,'Lançamentos'!$L100-'Lançamentos'!$M100,0))</f>
        <v/>
      </c>
      <c r="P100" s="11">
        <f>IF('Lançamentos'!$A100="","",IF('Lançamentos'!$N100='Lançamentos'!$L100,"Dentro da política",IF('Lançamentos'!$N100&gt;0,"Parcialmente reembolsável","Não reembolsável")))</f>
        <v/>
      </c>
      <c r="Q100" s="12">
        <f>IF('Lançamentos'!$A100="","",IFERROR('Lançamentos'!$N100/'Lançamentos'!$L100,0))</f>
        <v/>
      </c>
      <c r="R100" s="13" t="n"/>
    </row>
    <row r="101">
      <c r="A101" s="6" t="n"/>
      <c r="B101" s="34" t="n"/>
      <c r="C101" s="8" t="n"/>
      <c r="D101" s="8" t="n"/>
      <c r="E101" s="8" t="n"/>
      <c r="F101" s="8" t="n"/>
      <c r="G101" s="8" t="n"/>
      <c r="H101" s="8" t="n"/>
      <c r="I101" s="8" t="n"/>
      <c r="J101" s="6" t="n"/>
      <c r="K101" s="6" t="n"/>
      <c r="L101" s="9" t="n"/>
      <c r="M101" s="10">
        <f>IF('Lançamentos'!$A101="","",IFERROR(VLOOKUP('Lançamentos'!$H101,'Parâmetros'!$A$6:$B$12,2,FALSE),0))</f>
        <v/>
      </c>
      <c r="N101" s="10">
        <f>IF('Lançamentos'!$A101="","",IF('Lançamentos'!$L101&lt;='Lançamentos'!$M101,'Lançamentos'!$L101,'Lançamentos'!$M101))</f>
        <v/>
      </c>
      <c r="O101" s="10">
        <f>IF('Lançamentos'!$A101="","",IF('Lançamentos'!$L101&gt;'Lançamentos'!$M101,'Lançamentos'!$L101-'Lançamentos'!$M101,0))</f>
        <v/>
      </c>
      <c r="P101" s="11">
        <f>IF('Lançamentos'!$A101="","",IF('Lançamentos'!$N101='Lançamentos'!$L101,"Dentro da política",IF('Lançamentos'!$N101&gt;0,"Parcialmente reembolsável","Não reembolsável")))</f>
        <v/>
      </c>
      <c r="Q101" s="12">
        <f>IF('Lançamentos'!$A101="","",IFERROR('Lançamentos'!$N101/'Lançamentos'!$L101,0))</f>
        <v/>
      </c>
      <c r="R101" s="13" t="n"/>
    </row>
    <row r="102">
      <c r="A102" s="6" t="n"/>
      <c r="B102" s="34" t="n"/>
      <c r="C102" s="8" t="n"/>
      <c r="D102" s="8" t="n"/>
      <c r="E102" s="8" t="n"/>
      <c r="F102" s="8" t="n"/>
      <c r="G102" s="8" t="n"/>
      <c r="H102" s="8" t="n"/>
      <c r="I102" s="8" t="n"/>
      <c r="J102" s="6" t="n"/>
      <c r="K102" s="6" t="n"/>
      <c r="L102" s="9" t="n"/>
      <c r="M102" s="10">
        <f>IF('Lançamentos'!$A102="","",IFERROR(VLOOKUP('Lançamentos'!$H102,'Parâmetros'!$A$6:$B$12,2,FALSE),0))</f>
        <v/>
      </c>
      <c r="N102" s="10">
        <f>IF('Lançamentos'!$A102="","",IF('Lançamentos'!$L102&lt;='Lançamentos'!$M102,'Lançamentos'!$L102,'Lançamentos'!$M102))</f>
        <v/>
      </c>
      <c r="O102" s="10">
        <f>IF('Lançamentos'!$A102="","",IF('Lançamentos'!$L102&gt;'Lançamentos'!$M102,'Lançamentos'!$L102-'Lançamentos'!$M102,0))</f>
        <v/>
      </c>
      <c r="P102" s="11">
        <f>IF('Lançamentos'!$A102="","",IF('Lançamentos'!$N102='Lançamentos'!$L102,"Dentro da política",IF('Lançamentos'!$N102&gt;0,"Parcialmente reembolsável","Não reembolsável")))</f>
        <v/>
      </c>
      <c r="Q102" s="12">
        <f>IF('Lançamentos'!$A102="","",IFERROR('Lançamentos'!$N102/'Lançamentos'!$L102,0))</f>
        <v/>
      </c>
      <c r="R102" s="13" t="n"/>
    </row>
    <row r="103">
      <c r="A103" s="6" t="n"/>
      <c r="B103" s="34" t="n"/>
      <c r="C103" s="8" t="n"/>
      <c r="D103" s="8" t="n"/>
      <c r="E103" s="8" t="n"/>
      <c r="F103" s="8" t="n"/>
      <c r="G103" s="8" t="n"/>
      <c r="H103" s="8" t="n"/>
      <c r="I103" s="8" t="n"/>
      <c r="J103" s="6" t="n"/>
      <c r="K103" s="6" t="n"/>
      <c r="L103" s="9" t="n"/>
      <c r="M103" s="10">
        <f>IF('Lançamentos'!$A103="","",IFERROR(VLOOKUP('Lançamentos'!$H103,'Parâmetros'!$A$6:$B$12,2,FALSE),0))</f>
        <v/>
      </c>
      <c r="N103" s="10">
        <f>IF('Lançamentos'!$A103="","",IF('Lançamentos'!$L103&lt;='Lançamentos'!$M103,'Lançamentos'!$L103,'Lançamentos'!$M103))</f>
        <v/>
      </c>
      <c r="O103" s="10">
        <f>IF('Lançamentos'!$A103="","",IF('Lançamentos'!$L103&gt;'Lançamentos'!$M103,'Lançamentos'!$L103-'Lançamentos'!$M103,0))</f>
        <v/>
      </c>
      <c r="P103" s="11">
        <f>IF('Lançamentos'!$A103="","",IF('Lançamentos'!$N103='Lançamentos'!$L103,"Dentro da política",IF('Lançamentos'!$N103&gt;0,"Parcialmente reembolsável","Não reembolsável")))</f>
        <v/>
      </c>
      <c r="Q103" s="12">
        <f>IF('Lançamentos'!$A103="","",IFERROR('Lançamentos'!$N103/'Lançamentos'!$L103,0))</f>
        <v/>
      </c>
      <c r="R103" s="13" t="n"/>
    </row>
    <row r="104">
      <c r="A104" s="6" t="n"/>
      <c r="B104" s="34" t="n"/>
      <c r="C104" s="8" t="n"/>
      <c r="D104" s="8" t="n"/>
      <c r="E104" s="8" t="n"/>
      <c r="F104" s="8" t="n"/>
      <c r="G104" s="8" t="n"/>
      <c r="H104" s="8" t="n"/>
      <c r="I104" s="8" t="n"/>
      <c r="J104" s="6" t="n"/>
      <c r="K104" s="6" t="n"/>
      <c r="L104" s="9" t="n"/>
      <c r="M104" s="10">
        <f>IF('Lançamentos'!$A104="","",IFERROR(VLOOKUP('Lançamentos'!$H104,'Parâmetros'!$A$6:$B$12,2,FALSE),0))</f>
        <v/>
      </c>
      <c r="N104" s="10">
        <f>IF('Lançamentos'!$A104="","",IF('Lançamentos'!$L104&lt;='Lançamentos'!$M104,'Lançamentos'!$L104,'Lançamentos'!$M104))</f>
        <v/>
      </c>
      <c r="O104" s="10">
        <f>IF('Lançamentos'!$A104="","",IF('Lançamentos'!$L104&gt;'Lançamentos'!$M104,'Lançamentos'!$L104-'Lançamentos'!$M104,0))</f>
        <v/>
      </c>
      <c r="P104" s="11">
        <f>IF('Lançamentos'!$A104="","",IF('Lançamentos'!$N104='Lançamentos'!$L104,"Dentro da política",IF('Lançamentos'!$N104&gt;0,"Parcialmente reembolsável","Não reembolsável")))</f>
        <v/>
      </c>
      <c r="Q104" s="12">
        <f>IF('Lançamentos'!$A104="","",IFERROR('Lançamentos'!$N104/'Lançamentos'!$L104,0))</f>
        <v/>
      </c>
      <c r="R104" s="13" t="n"/>
    </row>
  </sheetData>
  <autoFilter ref="A4:R104"/>
  <mergeCells count="1">
    <mergeCell ref="A1:R1"/>
  </mergeCells>
  <conditionalFormatting sqref="O5:O104">
    <cfRule type="expression" priority="1" dxfId="0" stopIfTrue="1">
      <formula>$O5&gt;0</formula>
    </cfRule>
  </conditionalFormatting>
  <conditionalFormatting sqref="P5:P104">
    <cfRule type="expression" priority="2" dxfId="0" stopIfTrue="1">
      <formula>$P5="Parcialmente reembolsável"</formula>
    </cfRule>
    <cfRule type="expression" priority="3" dxfId="1" stopIfTrue="1">
      <formula>$P5="Dentro da política"</formula>
    </cfRule>
    <cfRule type="expression" priority="4" dxfId="0" stopIfTrue="1">
      <formula>$P5="Não reembolsável"</formula>
    </cfRule>
  </conditionalFormatting>
  <dataValidations count="3">
    <dataValidation sqref="H5:H104" showErrorMessage="1" showInputMessage="1" allowBlank="1" type="list">
      <formula1>"Passagem aérea,Hospedagem,Alimentação,Combustível,Estacionamento,Táxi/aplicativo,Pedágio"</formula1>
    </dataValidation>
    <dataValidation sqref="K5:K104" showErrorMessage="1" showInputMessage="1" allowBlank="1" type="list">
      <formula1>"Cartão corporativo,Cartão pessoal,Pix,Dinheiro"</formula1>
    </dataValidation>
    <dataValidation sqref="P5:P104" showErrorMessage="1" showInputMessage="1" allowBlank="1" type="list">
      <formula1>"Dentro da política,Parcialmente reembolsável,Não reembolsável"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4" customWidth="1" min="3" max="3"/>
    <col width="31" customWidth="1" min="4" max="4"/>
    <col width="17" customWidth="1" min="5" max="5"/>
    <col width="4" customWidth="1" min="6" max="6"/>
    <col width="22" customWidth="1" min="7" max="7"/>
    <col width="15" customWidth="1" min="8" max="8"/>
    <col width="15" customWidth="1" min="9" max="9"/>
    <col width="18" customWidth="1" min="10" max="10"/>
    <col width="18" customWidth="1" min="11" max="11"/>
    <col width="4" customWidth="1" min="12" max="12"/>
    <col width="21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 ht="28" customHeight="1">
      <c r="A1" s="1" t="inlineStr">
        <is>
          <t>RESUMO EXECUTIVO | DESPESAS DE VIAGEM</t>
        </is>
      </c>
    </row>
    <row r="2" ht="22" customHeight="1">
      <c r="A2" s="2" t="inlineStr">
        <is>
          <t>Indicadores filtráveis por período, colaborador e centro de custo. As tabelas analíticas consideram toda a base operacional preparada.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</row>
    <row r="3"/>
    <row r="4">
      <c r="A4" s="4" t="inlineStr">
        <is>
          <t>Data inicial</t>
        </is>
      </c>
      <c r="B4" s="35" t="n">
        <v>46023</v>
      </c>
      <c r="D4" s="4" t="inlineStr">
        <is>
          <t>Data final</t>
        </is>
      </c>
      <c r="E4" s="35" t="n">
        <v>46387</v>
      </c>
      <c r="G4" s="4" t="inlineStr">
        <is>
          <t>Colaborador</t>
        </is>
      </c>
      <c r="H4" s="15" t="inlineStr">
        <is>
          <t>Todos</t>
        </is>
      </c>
      <c r="J4" s="4" t="inlineStr">
        <is>
          <t>Centro de custo</t>
        </is>
      </c>
      <c r="K4" s="15" t="inlineStr">
        <is>
          <t>Todos</t>
        </is>
      </c>
    </row>
    <row r="5"/>
    <row r="6">
      <c r="A6" s="16" t="inlineStr">
        <is>
          <t>Indicador</t>
        </is>
      </c>
      <c r="B6" s="16" t="inlineStr">
        <is>
          <t>Valor</t>
        </is>
      </c>
      <c r="D6" s="16" t="inlineStr">
        <is>
          <t>Indicador</t>
        </is>
      </c>
      <c r="E6" s="16" t="inlineStr">
        <is>
          <t>Valor</t>
        </is>
      </c>
    </row>
    <row r="7">
      <c r="A7" s="17" t="inlineStr">
        <is>
          <t>Total informado</t>
        </is>
      </c>
      <c r="B7" s="18">
        <f>IF(AND('Resumo'!$H$4="Todos",'Resumo'!$K$4="Todos"),SUMIFS('Lançamentos'!$L$5:$L$104,'Lançamentos'!$B$5:$B$104,"&gt;="&amp;'Resumo'!$B$4,'Lançamentos'!$B$5:$B$104,"&lt;="&amp;'Resumo'!$E$4),IF('Resumo'!$H$4="Todos",SUMIFS('Lançamentos'!$L$5:$L$104,'Lançamentos'!$B$5:$B$104,"&gt;="&amp;'Resumo'!$B$4,'Lançamentos'!$B$5:$B$104,"&lt;="&amp;'Resumo'!$E$4,'Lançamentos'!$D$5:$D$104,'Resumo'!$K$4),IF('Resumo'!$K$4="Todos",SUMIFS('Lançamentos'!$L$5:$L$104,'Lançamentos'!$B$5:$B$104,"&gt;="&amp;'Resumo'!$B$4,'Lançamentos'!$B$5:$B$104,"&lt;="&amp;'Resumo'!$E$4,'Lançamentos'!$C$5:$C$104,'Resumo'!$H$4),SUMIFS('Lançamentos'!$L$5:$L$104,'Lançamentos'!$B$5:$B$104,"&gt;="&amp;'Resumo'!$B$4,'Lançamentos'!$B$5:$B$104,"&lt;="&amp;'Resumo'!$E$4,'Lançamentos'!$C$5:$C$104,'Resumo'!$H$4,'Lançamentos'!$D$5:$D$104,'Resumo'!$K$4)))</f>
        <v/>
      </c>
      <c r="D7" s="17" t="inlineStr">
        <is>
          <t>Total não reembolsável</t>
        </is>
      </c>
      <c r="E7" s="18">
        <f>IF(AND('Resumo'!$H$4="Todos",'Resumo'!$K$4="Todos"),SUMIFS('Lançamentos'!$O$5:$O$104,'Lançamentos'!$B$5:$B$104,"&gt;="&amp;'Resumo'!$B$4,'Lançamentos'!$B$5:$B$104,"&lt;="&amp;'Resumo'!$E$4),IF('Resumo'!$H$4="Todos",SUMIFS('Lançamentos'!$O$5:$O$104,'Lançamentos'!$B$5:$B$104,"&gt;="&amp;'Resumo'!$B$4,'Lançamentos'!$B$5:$B$104,"&lt;="&amp;'Resumo'!$E$4,'Lançamentos'!$D$5:$D$104,'Resumo'!$K$4),IF('Resumo'!$K$4="Todos",SUMIFS('Lançamentos'!$O$5:$O$104,'Lançamentos'!$B$5:$B$104,"&gt;="&amp;'Resumo'!$B$4,'Lançamentos'!$B$5:$B$104,"&lt;="&amp;'Resumo'!$E$4,'Lançamentos'!$C$5:$C$104,'Resumo'!$H$4),SUMIFS('Lançamentos'!$O$5:$O$104,'Lançamentos'!$B$5:$B$104,"&gt;="&amp;'Resumo'!$B$4,'Lançamentos'!$B$5:$B$104,"&lt;="&amp;'Resumo'!$E$4,'Lançamentos'!$C$5:$C$104,'Resumo'!$H$4,'Lançamentos'!$D$5:$D$104,'Resumo'!$K$4)))</f>
        <v/>
      </c>
    </row>
    <row r="8">
      <c r="A8" s="17" t="inlineStr">
        <is>
          <t>Total reembolsável</t>
        </is>
      </c>
      <c r="B8" s="18">
        <f>IF(AND('Resumo'!$H$4="Todos",'Resumo'!$K$4="Todos"),SUMIFS('Lançamentos'!$N$5:$N$104,'Lançamentos'!$B$5:$B$104,"&gt;="&amp;'Resumo'!$B$4,'Lançamentos'!$B$5:$B$104,"&lt;="&amp;'Resumo'!$E$4),IF('Resumo'!$H$4="Todos",SUMIFS('Lançamentos'!$N$5:$N$104,'Lançamentos'!$B$5:$B$104,"&gt;="&amp;'Resumo'!$B$4,'Lançamentos'!$B$5:$B$104,"&lt;="&amp;'Resumo'!$E$4,'Lançamentos'!$D$5:$D$104,'Resumo'!$K$4),IF('Resumo'!$K$4="Todos",SUMIFS('Lançamentos'!$N$5:$N$104,'Lançamentos'!$B$5:$B$104,"&gt;="&amp;'Resumo'!$B$4,'Lançamentos'!$B$5:$B$104,"&lt;="&amp;'Resumo'!$E$4,'Lançamentos'!$C$5:$C$104,'Resumo'!$H$4),SUMIFS('Lançamentos'!$N$5:$N$104,'Lançamentos'!$B$5:$B$104,"&gt;="&amp;'Resumo'!$B$4,'Lançamentos'!$B$5:$B$104,"&lt;="&amp;'Resumo'!$E$4,'Lançamentos'!$C$5:$C$104,'Resumo'!$H$4,'Lançamentos'!$D$5:$D$104,'Resumo'!$K$4)))</f>
        <v/>
      </c>
      <c r="D8" s="17" t="inlineStr">
        <is>
          <t>Despesas acima da política</t>
        </is>
      </c>
      <c r="E8" s="19">
        <f>IF(AND('Resumo'!$H$4="Todos",'Resumo'!$K$4="Todos"),COUNTIFS('Lançamentos'!$A$5:$A$104,"&gt;0",'Lançamentos'!$B$5:$B$104,"&gt;="&amp;'Resumo'!$B$4,'Lançamentos'!$B$5:$B$104,"&lt;="&amp;'Resumo'!$E$4,'Lançamentos'!$P$5:$P$104,"Parcialmente reembolsável"),IF('Resumo'!$H$4="Todos",COUNTIFS('Lançamentos'!$A$5:$A$104,"&gt;0",'Lançamentos'!$B$5:$B$104,"&gt;="&amp;'Resumo'!$B$4,'Lançamentos'!$B$5:$B$104,"&lt;="&amp;'Resumo'!$E$4,'Lançamentos'!$D$5:$D$104,'Resumo'!$K$4,'Lançamentos'!$P$5:$P$104,"Parcialmente reembolsável"),IF('Resumo'!$K$4="Todos",COUNTIFS('Lançamentos'!$A$5:$A$104,"&gt;0",'Lançamentos'!$B$5:$B$104,"&gt;="&amp;'Resumo'!$B$4,'Lançamentos'!$B$5:$B$104,"&lt;="&amp;'Resumo'!$E$4,'Lançamentos'!$C$5:$C$104,'Resumo'!$H$4,'Lançamentos'!$P$5:$P$104,"Parcialmente reembolsável"),COUNTIFS('Lançamentos'!$A$5:$A$104,"&gt;0",'Lançamentos'!$B$5:$B$104,"&gt;="&amp;'Resumo'!$B$4,'Lançamentos'!$B$5:$B$104,"&lt;="&amp;'Resumo'!$E$4,'Lançamentos'!$C$5:$C$104,'Resumo'!$H$4,'Lançamentos'!$D$5:$D$104,'Resumo'!$K$4,'Lançamentos'!$P$5:$P$104,"Parcialmente reembolsável")))</f>
        <v/>
      </c>
    </row>
    <row r="9">
      <c r="A9" s="17" t="inlineStr">
        <is>
          <t>Percentual médio reembolsado</t>
        </is>
      </c>
      <c r="B9" s="20">
        <f>IFERROR('Resumo'!$B$8/'Resumo'!$B$7,0)</f>
        <v/>
      </c>
      <c r="D9" s="17" t="inlineStr">
        <is>
          <t>Maior despesa (base completa)</t>
        </is>
      </c>
      <c r="E9" s="18">
        <f>IFERROR(MAX('Lançamentos'!$L$5:$L$104),0)</f>
        <v/>
      </c>
    </row>
    <row r="10">
      <c r="A10" s="17" t="inlineStr">
        <is>
          <t>Quantidade de despesas</t>
        </is>
      </c>
      <c r="B10" s="19">
        <f>IF(AND('Resumo'!$H$4="Todos",'Resumo'!$K$4="Todos"),COUNTIFS('Lançamentos'!$A$5:$A$104,"&gt;0",'Lançamentos'!$B$5:$B$104,"&gt;="&amp;'Resumo'!$B$4,'Lançamentos'!$B$5:$B$104,"&lt;="&amp;'Resumo'!$E$4),IF('Resumo'!$H$4="Todos",COUNTIFS('Lançamentos'!$A$5:$A$104,"&gt;0",'Lançamentos'!$B$5:$B$104,"&gt;="&amp;'Resumo'!$B$4,'Lançamentos'!$B$5:$B$104,"&lt;="&amp;'Resumo'!$E$4,'Lançamentos'!$D$5:$D$104,'Resumo'!$K$4),IF('Resumo'!$K$4="Todos",COUNTIFS('Lançamentos'!$A$5:$A$104,"&gt;0",'Lançamentos'!$B$5:$B$104,"&gt;="&amp;'Resumo'!$B$4,'Lançamentos'!$B$5:$B$104,"&lt;="&amp;'Resumo'!$E$4,'Lançamentos'!$C$5:$C$104,'Resumo'!$H$4),COUNTIFS('Lançamentos'!$A$5:$A$104,"&gt;0",'Lançamentos'!$B$5:$B$104,"&gt;="&amp;'Resumo'!$B$4,'Lançamentos'!$B$5:$B$104,"&lt;="&amp;'Resumo'!$E$4,'Lançamentos'!$C$5:$C$104,'Resumo'!$H$4,'Lançamentos'!$D$5:$D$104,'Resumo'!$K$4)))</f>
        <v/>
      </c>
      <c r="D10" s="17" t="inlineStr">
        <is>
          <t>Custo médio por despesa</t>
        </is>
      </c>
      <c r="E10" s="18">
        <f>IFERROR('Resumo'!$B$7/'Resumo'!$B$10,0)</f>
        <v/>
      </c>
    </row>
    <row r="11"/>
    <row r="12"/>
    <row r="13"/>
    <row r="14"/>
    <row r="15"/>
    <row r="16">
      <c r="A16" s="4" t="inlineStr">
        <is>
          <t>Dimensão</t>
        </is>
      </c>
      <c r="B16" s="4" t="inlineStr">
        <is>
          <t>Quantidade</t>
        </is>
      </c>
      <c r="C16" s="4" t="inlineStr">
        <is>
          <t>Total informado (R$)</t>
        </is>
      </c>
      <c r="D16" s="4" t="inlineStr">
        <is>
          <t>Total reembolsável (R$)</t>
        </is>
      </c>
      <c r="E16" s="4" t="inlineStr">
        <is>
          <t>% reembolsado</t>
        </is>
      </c>
      <c r="G16" s="4" t="inlineStr">
        <is>
          <t>Dimensão</t>
        </is>
      </c>
      <c r="H16" s="4" t="inlineStr">
        <is>
          <t>Quantidade</t>
        </is>
      </c>
      <c r="I16" s="4" t="inlineStr">
        <is>
          <t>Total informado (R$)</t>
        </is>
      </c>
      <c r="J16" s="4" t="inlineStr">
        <is>
          <t>Total reembolsável (R$)</t>
        </is>
      </c>
      <c r="K16" s="4" t="inlineStr">
        <is>
          <t>% reembolsado</t>
        </is>
      </c>
      <c r="M16" s="4" t="inlineStr">
        <is>
          <t>Dimensão</t>
        </is>
      </c>
      <c r="N16" s="4" t="inlineStr">
        <is>
          <t>Quantidade</t>
        </is>
      </c>
      <c r="O16" s="4" t="inlineStr">
        <is>
          <t>Total informado (R$)</t>
        </is>
      </c>
      <c r="P16" s="4" t="inlineStr">
        <is>
          <t>Total reembolsável (R$)</t>
        </is>
      </c>
      <c r="Q16" s="4" t="inlineStr">
        <is>
          <t>% reembolsado</t>
        </is>
      </c>
    </row>
    <row r="17">
      <c r="A17" s="21" t="inlineStr">
        <is>
          <t>Passagem aérea</t>
        </is>
      </c>
      <c r="B17" s="22">
        <f>COUNTIF('Lançamentos'!$H$5:$H$104,'Resumo'!$A17)</f>
        <v/>
      </c>
      <c r="C17" s="23">
        <f>SUMIF('Lançamentos'!$H$5:$H$104,'Resumo'!$A17,'Lançamentos'!$L$5:$L$104)</f>
        <v/>
      </c>
      <c r="D17" s="23">
        <f>SUMIF('Lançamentos'!$H$5:$H$104,'Resumo'!$A17,'Lançamentos'!$N$5:$N$104)</f>
        <v/>
      </c>
      <c r="E17" s="24">
        <f>IFERROR('Resumo'!$D17/'Resumo'!$C17,0)</f>
        <v/>
      </c>
      <c r="G17" s="21" t="inlineStr">
        <is>
          <t>João Silva</t>
        </is>
      </c>
      <c r="H17" s="22">
        <f>COUNTIF('Lançamentos'!$C$5:$C$104,'Resumo'!$G17)</f>
        <v/>
      </c>
      <c r="I17" s="23">
        <f>SUMIF('Lançamentos'!$C$5:$C$104,'Resumo'!$G17,'Lançamentos'!$L$5:$L$104)</f>
        <v/>
      </c>
      <c r="J17" s="23">
        <f>SUMIF('Lançamentos'!$C$5:$C$104,'Resumo'!$G17,'Lançamentos'!$N$5:$N$104)</f>
        <v/>
      </c>
      <c r="K17" s="24">
        <f>IFERROR('Resumo'!$J17/'Resumo'!$I17,0)</f>
        <v/>
      </c>
      <c r="M17" s="21" t="inlineStr">
        <is>
          <t>São Paulo</t>
        </is>
      </c>
      <c r="N17" s="22">
        <f>COUNTIF('Lançamentos'!$G$5:$G$104,'Resumo'!$M17)</f>
        <v/>
      </c>
      <c r="O17" s="23">
        <f>SUMIF('Lançamentos'!$G$5:$G$104,'Resumo'!$M17,'Lançamentos'!$L$5:$L$104)</f>
        <v/>
      </c>
      <c r="P17" s="23">
        <f>SUMIF('Lançamentos'!$G$5:$G$104,'Resumo'!$M17,'Lançamentos'!$N$5:$N$104)</f>
        <v/>
      </c>
      <c r="Q17" s="24">
        <f>IFERROR('Resumo'!$P17/'Resumo'!$O17,0)</f>
        <v/>
      </c>
    </row>
    <row r="18">
      <c r="A18" s="25" t="inlineStr">
        <is>
          <t>Hospedagem</t>
        </is>
      </c>
      <c r="B18" s="26">
        <f>COUNTIF('Lançamentos'!$H$5:$H$104,'Resumo'!$A18)</f>
        <v/>
      </c>
      <c r="C18" s="27">
        <f>SUMIF('Lançamentos'!$H$5:$H$104,'Resumo'!$A18,'Lançamentos'!$L$5:$L$104)</f>
        <v/>
      </c>
      <c r="D18" s="27">
        <f>SUMIF('Lançamentos'!$H$5:$H$104,'Resumo'!$A18,'Lançamentos'!$N$5:$N$104)</f>
        <v/>
      </c>
      <c r="E18" s="28">
        <f>IFERROR('Resumo'!$D18/'Resumo'!$C18,0)</f>
        <v/>
      </c>
      <c r="G18" s="25" t="inlineStr">
        <is>
          <t>Maria Oliveira</t>
        </is>
      </c>
      <c r="H18" s="26">
        <f>COUNTIF('Lançamentos'!$C$5:$C$104,'Resumo'!$G18)</f>
        <v/>
      </c>
      <c r="I18" s="27">
        <f>SUMIF('Lançamentos'!$C$5:$C$104,'Resumo'!$G18,'Lançamentos'!$L$5:$L$104)</f>
        <v/>
      </c>
      <c r="J18" s="27">
        <f>SUMIF('Lançamentos'!$C$5:$C$104,'Resumo'!$G18,'Lançamentos'!$N$5:$N$104)</f>
        <v/>
      </c>
      <c r="K18" s="28">
        <f>IFERROR('Resumo'!$J18/'Resumo'!$I18,0)</f>
        <v/>
      </c>
      <c r="M18" s="25" t="inlineStr">
        <is>
          <t>Rio de Janeiro</t>
        </is>
      </c>
      <c r="N18" s="26">
        <f>COUNTIF('Lançamentos'!$G$5:$G$104,'Resumo'!$M18)</f>
        <v/>
      </c>
      <c r="O18" s="27">
        <f>SUMIF('Lançamentos'!$G$5:$G$104,'Resumo'!$M18,'Lançamentos'!$L$5:$L$104)</f>
        <v/>
      </c>
      <c r="P18" s="27">
        <f>SUMIF('Lançamentos'!$G$5:$G$104,'Resumo'!$M18,'Lançamentos'!$N$5:$N$104)</f>
        <v/>
      </c>
      <c r="Q18" s="28">
        <f>IFERROR('Resumo'!$P18/'Resumo'!$O18,0)</f>
        <v/>
      </c>
    </row>
    <row r="19">
      <c r="A19" s="21" t="inlineStr">
        <is>
          <t>Alimentação</t>
        </is>
      </c>
      <c r="B19" s="22">
        <f>COUNTIF('Lançamentos'!$H$5:$H$104,'Resumo'!$A19)</f>
        <v/>
      </c>
      <c r="C19" s="23">
        <f>SUMIF('Lançamentos'!$H$5:$H$104,'Resumo'!$A19,'Lançamentos'!$L$5:$L$104)</f>
        <v/>
      </c>
      <c r="D19" s="23">
        <f>SUMIF('Lançamentos'!$H$5:$H$104,'Resumo'!$A19,'Lançamentos'!$N$5:$N$104)</f>
        <v/>
      </c>
      <c r="E19" s="24">
        <f>IFERROR('Resumo'!$D19/'Resumo'!$C19,0)</f>
        <v/>
      </c>
      <c r="G19" s="21" t="inlineStr">
        <is>
          <t>Pedro Santos</t>
        </is>
      </c>
      <c r="H19" s="22">
        <f>COUNTIF('Lançamentos'!$C$5:$C$104,'Resumo'!$G19)</f>
        <v/>
      </c>
      <c r="I19" s="23">
        <f>SUMIF('Lançamentos'!$C$5:$C$104,'Resumo'!$G19,'Lançamentos'!$L$5:$L$104)</f>
        <v/>
      </c>
      <c r="J19" s="23">
        <f>SUMIF('Lançamentos'!$C$5:$C$104,'Resumo'!$G19,'Lançamentos'!$N$5:$N$104)</f>
        <v/>
      </c>
      <c r="K19" s="24">
        <f>IFERROR('Resumo'!$J19/'Resumo'!$I19,0)</f>
        <v/>
      </c>
      <c r="M19" s="21" t="inlineStr">
        <is>
          <t>Belo Horizonte</t>
        </is>
      </c>
      <c r="N19" s="22">
        <f>COUNTIF('Lançamentos'!$G$5:$G$104,'Resumo'!$M19)</f>
        <v/>
      </c>
      <c r="O19" s="23">
        <f>SUMIF('Lançamentos'!$G$5:$G$104,'Resumo'!$M19,'Lançamentos'!$L$5:$L$104)</f>
        <v/>
      </c>
      <c r="P19" s="23">
        <f>SUMIF('Lançamentos'!$G$5:$G$104,'Resumo'!$M19,'Lançamentos'!$N$5:$N$104)</f>
        <v/>
      </c>
      <c r="Q19" s="24">
        <f>IFERROR('Resumo'!$P19/'Resumo'!$O19,0)</f>
        <v/>
      </c>
    </row>
    <row r="20">
      <c r="A20" s="25" t="inlineStr">
        <is>
          <t>Combustível</t>
        </is>
      </c>
      <c r="B20" s="26">
        <f>COUNTIF('Lançamentos'!$H$5:$H$104,'Resumo'!$A20)</f>
        <v/>
      </c>
      <c r="C20" s="27">
        <f>SUMIF('Lançamentos'!$H$5:$H$104,'Resumo'!$A20,'Lançamentos'!$L$5:$L$104)</f>
        <v/>
      </c>
      <c r="D20" s="27">
        <f>SUMIF('Lançamentos'!$H$5:$H$104,'Resumo'!$A20,'Lançamentos'!$N$5:$N$104)</f>
        <v/>
      </c>
      <c r="E20" s="28">
        <f>IFERROR('Resumo'!$D20/'Resumo'!$C20,0)</f>
        <v/>
      </c>
      <c r="G20" s="25" t="inlineStr">
        <is>
          <t>Ana Souza</t>
        </is>
      </c>
      <c r="H20" s="26">
        <f>COUNTIF('Lançamentos'!$C$5:$C$104,'Resumo'!$G20)</f>
        <v/>
      </c>
      <c r="I20" s="27">
        <f>SUMIF('Lançamentos'!$C$5:$C$104,'Resumo'!$G20,'Lançamentos'!$L$5:$L$104)</f>
        <v/>
      </c>
      <c r="J20" s="27">
        <f>SUMIF('Lançamentos'!$C$5:$C$104,'Resumo'!$G20,'Lançamentos'!$N$5:$N$104)</f>
        <v/>
      </c>
      <c r="K20" s="28">
        <f>IFERROR('Resumo'!$J20/'Resumo'!$I20,0)</f>
        <v/>
      </c>
      <c r="M20" s="25" t="inlineStr">
        <is>
          <t>Curitiba</t>
        </is>
      </c>
      <c r="N20" s="26">
        <f>COUNTIF('Lançamentos'!$G$5:$G$104,'Resumo'!$M20)</f>
        <v/>
      </c>
      <c r="O20" s="27">
        <f>SUMIF('Lançamentos'!$G$5:$G$104,'Resumo'!$M20,'Lançamentos'!$L$5:$L$104)</f>
        <v/>
      </c>
      <c r="P20" s="27">
        <f>SUMIF('Lançamentos'!$G$5:$G$104,'Resumo'!$M20,'Lançamentos'!$N$5:$N$104)</f>
        <v/>
      </c>
      <c r="Q20" s="28">
        <f>IFERROR('Resumo'!$P20/'Resumo'!$O20,0)</f>
        <v/>
      </c>
    </row>
    <row r="21">
      <c r="A21" s="21" t="inlineStr">
        <is>
          <t>Estacionamento</t>
        </is>
      </c>
      <c r="B21" s="22">
        <f>COUNTIF('Lançamentos'!$H$5:$H$104,'Resumo'!$A21)</f>
        <v/>
      </c>
      <c r="C21" s="23">
        <f>SUMIF('Lançamentos'!$H$5:$H$104,'Resumo'!$A21,'Lançamentos'!$L$5:$L$104)</f>
        <v/>
      </c>
      <c r="D21" s="23">
        <f>SUMIF('Lançamentos'!$H$5:$H$104,'Resumo'!$A21,'Lançamentos'!$N$5:$N$104)</f>
        <v/>
      </c>
      <c r="E21" s="24">
        <f>IFERROR('Resumo'!$D21/'Resumo'!$C21,0)</f>
        <v/>
      </c>
      <c r="G21" s="21" t="inlineStr">
        <is>
          <t>Carlos Pereira</t>
        </is>
      </c>
      <c r="H21" s="22">
        <f>COUNTIF('Lançamentos'!$C$5:$C$104,'Resumo'!$G21)</f>
        <v/>
      </c>
      <c r="I21" s="23">
        <f>SUMIF('Lançamentos'!$C$5:$C$104,'Resumo'!$G21,'Lançamentos'!$L$5:$L$104)</f>
        <v/>
      </c>
      <c r="J21" s="23">
        <f>SUMIF('Lançamentos'!$C$5:$C$104,'Resumo'!$G21,'Lançamentos'!$N$5:$N$104)</f>
        <v/>
      </c>
      <c r="K21" s="24">
        <f>IFERROR('Resumo'!$J21/'Resumo'!$I21,0)</f>
        <v/>
      </c>
      <c r="M21" s="21" t="inlineStr">
        <is>
          <t>Porto Alegre</t>
        </is>
      </c>
      <c r="N21" s="22">
        <f>COUNTIF('Lançamentos'!$G$5:$G$104,'Resumo'!$M21)</f>
        <v/>
      </c>
      <c r="O21" s="23">
        <f>SUMIF('Lançamentos'!$G$5:$G$104,'Resumo'!$M21,'Lançamentos'!$L$5:$L$104)</f>
        <v/>
      </c>
      <c r="P21" s="23">
        <f>SUMIF('Lançamentos'!$G$5:$G$104,'Resumo'!$M21,'Lançamentos'!$N$5:$N$104)</f>
        <v/>
      </c>
      <c r="Q21" s="24">
        <f>IFERROR('Resumo'!$P21/'Resumo'!$O21,0)</f>
        <v/>
      </c>
    </row>
    <row r="22">
      <c r="A22" s="25" t="inlineStr">
        <is>
          <t>Táxi/aplicativo</t>
        </is>
      </c>
      <c r="B22" s="26">
        <f>COUNTIF('Lançamentos'!$H$5:$H$104,'Resumo'!$A22)</f>
        <v/>
      </c>
      <c r="C22" s="27">
        <f>SUMIF('Lançamentos'!$H$5:$H$104,'Resumo'!$A22,'Lançamentos'!$L$5:$L$104)</f>
        <v/>
      </c>
      <c r="D22" s="27">
        <f>SUMIF('Lançamentos'!$H$5:$H$104,'Resumo'!$A22,'Lançamentos'!$N$5:$N$104)</f>
        <v/>
      </c>
      <c r="E22" s="28">
        <f>IFERROR('Resumo'!$D22/'Resumo'!$C22,0)</f>
        <v/>
      </c>
      <c r="G22" s="25" t="inlineStr">
        <is>
          <t>Juliana Costa</t>
        </is>
      </c>
      <c r="H22" s="26">
        <f>COUNTIF('Lançamentos'!$C$5:$C$104,'Resumo'!$G22)</f>
        <v/>
      </c>
      <c r="I22" s="27">
        <f>SUMIF('Lançamentos'!$C$5:$C$104,'Resumo'!$G22,'Lançamentos'!$L$5:$L$104)</f>
        <v/>
      </c>
      <c r="J22" s="27">
        <f>SUMIF('Lançamentos'!$C$5:$C$104,'Resumo'!$G22,'Lançamentos'!$N$5:$N$104)</f>
        <v/>
      </c>
      <c r="K22" s="28">
        <f>IFERROR('Resumo'!$J22/'Resumo'!$I22,0)</f>
        <v/>
      </c>
      <c r="M22" s="25" t="inlineStr">
        <is>
          <t>Salvador</t>
        </is>
      </c>
      <c r="N22" s="26">
        <f>COUNTIF('Lançamentos'!$G$5:$G$104,'Resumo'!$M22)</f>
        <v/>
      </c>
      <c r="O22" s="27">
        <f>SUMIF('Lançamentos'!$G$5:$G$104,'Resumo'!$M22,'Lançamentos'!$L$5:$L$104)</f>
        <v/>
      </c>
      <c r="P22" s="27">
        <f>SUMIF('Lançamentos'!$G$5:$G$104,'Resumo'!$M22,'Lançamentos'!$N$5:$N$104)</f>
        <v/>
      </c>
      <c r="Q22" s="28">
        <f>IFERROR('Resumo'!$P22/'Resumo'!$O22,0)</f>
        <v/>
      </c>
    </row>
    <row r="23">
      <c r="A23" s="21" t="inlineStr">
        <is>
          <t>Pedágio</t>
        </is>
      </c>
      <c r="B23" s="22">
        <f>COUNTIF('Lançamentos'!$H$5:$H$104,'Resumo'!$A23)</f>
        <v/>
      </c>
      <c r="C23" s="23">
        <f>SUMIF('Lançamentos'!$H$5:$H$104,'Resumo'!$A23,'Lançamentos'!$L$5:$L$104)</f>
        <v/>
      </c>
      <c r="D23" s="23">
        <f>SUMIF('Lançamentos'!$H$5:$H$104,'Resumo'!$A23,'Lançamentos'!$N$5:$N$104)</f>
        <v/>
      </c>
      <c r="E23" s="24">
        <f>IFERROR('Resumo'!$D23/'Resumo'!$C23,0)</f>
        <v/>
      </c>
      <c r="G23" s="21" t="inlineStr">
        <is>
          <t>Rafael Almeida</t>
        </is>
      </c>
      <c r="H23" s="22">
        <f>COUNTIF('Lançamentos'!$C$5:$C$104,'Resumo'!$G23)</f>
        <v/>
      </c>
      <c r="I23" s="23">
        <f>SUMIF('Lançamentos'!$C$5:$C$104,'Resumo'!$G23,'Lançamentos'!$L$5:$L$104)</f>
        <v/>
      </c>
      <c r="J23" s="23">
        <f>SUMIF('Lançamentos'!$C$5:$C$104,'Resumo'!$G23,'Lançamentos'!$N$5:$N$104)</f>
        <v/>
      </c>
      <c r="K23" s="24">
        <f>IFERROR('Resumo'!$J23/'Resumo'!$I23,0)</f>
        <v/>
      </c>
      <c r="M23" s="21" t="inlineStr">
        <is>
          <t>Recife</t>
        </is>
      </c>
      <c r="N23" s="22">
        <f>COUNTIF('Lançamentos'!$G$5:$G$104,'Resumo'!$M23)</f>
        <v/>
      </c>
      <c r="O23" s="23">
        <f>SUMIF('Lançamentos'!$G$5:$G$104,'Resumo'!$M23,'Lançamentos'!$L$5:$L$104)</f>
        <v/>
      </c>
      <c r="P23" s="23">
        <f>SUMIF('Lançamentos'!$G$5:$G$104,'Resumo'!$M23,'Lançamentos'!$N$5:$N$104)</f>
        <v/>
      </c>
      <c r="Q23" s="24">
        <f>IFERROR('Resumo'!$P23/'Resumo'!$O23,0)</f>
        <v/>
      </c>
    </row>
    <row r="24">
      <c r="G24" s="25" t="inlineStr">
        <is>
          <t>Camila Ferreira</t>
        </is>
      </c>
      <c r="H24" s="26">
        <f>COUNTIF('Lançamentos'!$C$5:$C$104,'Resumo'!$G24)</f>
        <v/>
      </c>
      <c r="I24" s="27">
        <f>SUMIF('Lançamentos'!$C$5:$C$104,'Resumo'!$G24,'Lançamentos'!$L$5:$L$104)</f>
        <v/>
      </c>
      <c r="J24" s="27">
        <f>SUMIF('Lançamentos'!$C$5:$C$104,'Resumo'!$G24,'Lançamentos'!$N$5:$N$104)</f>
        <v/>
      </c>
      <c r="K24" s="28">
        <f>IFERROR('Resumo'!$J24/'Resumo'!$I24,0)</f>
        <v/>
      </c>
      <c r="M24" s="25" t="inlineStr">
        <is>
          <t>Fortaleza</t>
        </is>
      </c>
      <c r="N24" s="26">
        <f>COUNTIF('Lançamentos'!$G$5:$G$104,'Resumo'!$M24)</f>
        <v/>
      </c>
      <c r="O24" s="27">
        <f>SUMIF('Lançamentos'!$G$5:$G$104,'Resumo'!$M24,'Lançamentos'!$L$5:$L$104)</f>
        <v/>
      </c>
      <c r="P24" s="27">
        <f>SUMIF('Lançamentos'!$G$5:$G$104,'Resumo'!$M24,'Lançamentos'!$N$5:$N$104)</f>
        <v/>
      </c>
      <c r="Q24" s="28">
        <f>IFERROR('Resumo'!$P24/'Resumo'!$O24,0)</f>
        <v/>
      </c>
    </row>
    <row r="25">
      <c r="G25" s="21" t="inlineStr">
        <is>
          <t>Lucas Rodrigues</t>
        </is>
      </c>
      <c r="H25" s="22">
        <f>COUNTIF('Lançamentos'!$C$5:$C$104,'Resumo'!$G25)</f>
        <v/>
      </c>
      <c r="I25" s="23">
        <f>SUMIF('Lançamentos'!$C$5:$C$104,'Resumo'!$G25,'Lançamentos'!$L$5:$L$104)</f>
        <v/>
      </c>
      <c r="J25" s="23">
        <f>SUMIF('Lançamentos'!$C$5:$C$104,'Resumo'!$G25,'Lançamentos'!$N$5:$N$104)</f>
        <v/>
      </c>
      <c r="K25" s="24">
        <f>IFERROR('Resumo'!$J25/'Resumo'!$I25,0)</f>
        <v/>
      </c>
      <c r="M25" s="21" t="inlineStr">
        <is>
          <t>Brasília</t>
        </is>
      </c>
      <c r="N25" s="22">
        <f>COUNTIF('Lançamentos'!$G$5:$G$104,'Resumo'!$M25)</f>
        <v/>
      </c>
      <c r="O25" s="23">
        <f>SUMIF('Lançamentos'!$G$5:$G$104,'Resumo'!$M25,'Lançamentos'!$L$5:$L$104)</f>
        <v/>
      </c>
      <c r="P25" s="23">
        <f>SUMIF('Lançamentos'!$G$5:$G$104,'Resumo'!$M25,'Lançamentos'!$N$5:$N$104)</f>
        <v/>
      </c>
      <c r="Q25" s="24">
        <f>IFERROR('Resumo'!$P25/'Resumo'!$O25,0)</f>
        <v/>
      </c>
    </row>
    <row r="26">
      <c r="G26" s="25" t="inlineStr">
        <is>
          <t>Fernanda Lima</t>
        </is>
      </c>
      <c r="H26" s="26">
        <f>COUNTIF('Lançamentos'!$C$5:$C$104,'Resumo'!$G26)</f>
        <v/>
      </c>
      <c r="I26" s="27">
        <f>SUMIF('Lançamentos'!$C$5:$C$104,'Resumo'!$G26,'Lançamentos'!$L$5:$L$104)</f>
        <v/>
      </c>
      <c r="J26" s="27">
        <f>SUMIF('Lançamentos'!$C$5:$C$104,'Resumo'!$G26,'Lançamentos'!$N$5:$N$104)</f>
        <v/>
      </c>
      <c r="K26" s="28">
        <f>IFERROR('Resumo'!$J26/'Resumo'!$I26,0)</f>
        <v/>
      </c>
      <c r="M26" s="25" t="inlineStr">
        <is>
          <t>Campinas</t>
        </is>
      </c>
      <c r="N26" s="26">
        <f>COUNTIF('Lançamentos'!$G$5:$G$104,'Resumo'!$M26)</f>
        <v/>
      </c>
      <c r="O26" s="27">
        <f>SUMIF('Lançamentos'!$G$5:$G$104,'Resumo'!$M26,'Lançamentos'!$L$5:$L$104)</f>
        <v/>
      </c>
      <c r="P26" s="27">
        <f>SUMIF('Lançamentos'!$G$5:$G$104,'Resumo'!$M26,'Lançamentos'!$N$5:$N$104)</f>
        <v/>
      </c>
      <c r="Q26" s="28">
        <f>IFERROR('Resumo'!$P26/'Resumo'!$O26,0)</f>
        <v/>
      </c>
    </row>
    <row r="27"/>
    <row r="28"/>
    <row r="29"/>
    <row r="30">
      <c r="A30" s="4" t="inlineStr">
        <is>
          <t>Dimensão</t>
        </is>
      </c>
      <c r="B30" s="4" t="inlineStr">
        <is>
          <t>Quantidade</t>
        </is>
      </c>
      <c r="C30" s="4" t="inlineStr">
        <is>
          <t>Total informado (R$)</t>
        </is>
      </c>
      <c r="D30" s="4" t="inlineStr">
        <is>
          <t>Total reembolsável (R$)</t>
        </is>
      </c>
      <c r="E30" s="4" t="inlineStr">
        <is>
          <t>% reembolsado</t>
        </is>
      </c>
      <c r="G30" s="4" t="inlineStr">
        <is>
          <t>Mês de referência</t>
        </is>
      </c>
      <c r="H30" s="4" t="inlineStr">
        <is>
          <t>Data inicial</t>
        </is>
      </c>
      <c r="I30" s="4" t="inlineStr">
        <is>
          <t>Data final</t>
        </is>
      </c>
      <c r="J30" s="4" t="inlineStr">
        <is>
          <t>Total informado (R$)</t>
        </is>
      </c>
      <c r="K30" s="4" t="inlineStr">
        <is>
          <t>Total reembolsável (R$)</t>
        </is>
      </c>
    </row>
    <row r="31">
      <c r="A31" s="21" t="inlineStr">
        <is>
          <t>Comercial</t>
        </is>
      </c>
      <c r="B31" s="22">
        <f>COUNTIF('Lançamentos'!$D$5:$D$104,'Resumo'!$A31)</f>
        <v/>
      </c>
      <c r="C31" s="23">
        <f>SUMIF('Lançamentos'!$D$5:$D$104,'Resumo'!$A31,'Lançamentos'!$L$5:$L$104)</f>
        <v/>
      </c>
      <c r="D31" s="23">
        <f>SUMIF('Lançamentos'!$D$5:$D$104,'Resumo'!$A31,'Lançamentos'!$N$5:$N$104)</f>
        <v/>
      </c>
      <c r="E31" s="24">
        <f>IFERROR('Resumo'!$D31/'Resumo'!$C31,0)</f>
        <v/>
      </c>
      <c r="G31" s="21" t="inlineStr">
        <is>
          <t>Janeiro/2026</t>
        </is>
      </c>
      <c r="H31" s="36" t="n">
        <v>46023</v>
      </c>
      <c r="I31" s="36" t="n">
        <v>46053</v>
      </c>
      <c r="J31" s="23">
        <f>SUMIFS('Lançamentos'!$L$5:$L$104,'Lançamentos'!$B$5:$B$104,"&gt;="&amp;'Resumo'!$H31,'Lançamentos'!$B$5:$B$104,"&lt;="&amp;'Resumo'!$I31)</f>
        <v/>
      </c>
      <c r="K31" s="23">
        <f>SUMIFS('Lançamentos'!$N$5:$N$104,'Lançamentos'!$B$5:$B$104,"&gt;="&amp;'Resumo'!$H31,'Lançamentos'!$B$5:$B$104,"&lt;="&amp;'Resumo'!$I31)</f>
        <v/>
      </c>
    </row>
    <row r="32">
      <c r="A32" s="25" t="inlineStr">
        <is>
          <t>Operações</t>
        </is>
      </c>
      <c r="B32" s="26">
        <f>COUNTIF('Lançamentos'!$D$5:$D$104,'Resumo'!$A32)</f>
        <v/>
      </c>
      <c r="C32" s="27">
        <f>SUMIF('Lançamentos'!$D$5:$D$104,'Resumo'!$A32,'Lançamentos'!$L$5:$L$104)</f>
        <v/>
      </c>
      <c r="D32" s="27">
        <f>SUMIF('Lançamentos'!$D$5:$D$104,'Resumo'!$A32,'Lançamentos'!$N$5:$N$104)</f>
        <v/>
      </c>
      <c r="E32" s="28">
        <f>IFERROR('Resumo'!$D32/'Resumo'!$C32,0)</f>
        <v/>
      </c>
      <c r="G32" s="25" t="inlineStr">
        <is>
          <t>Fevereiro/2026</t>
        </is>
      </c>
      <c r="H32" s="37" t="n">
        <v>46054</v>
      </c>
      <c r="I32" s="37" t="n">
        <v>46081</v>
      </c>
      <c r="J32" s="27">
        <f>SUMIFS('Lançamentos'!$L$5:$L$104,'Lançamentos'!$B$5:$B$104,"&gt;="&amp;'Resumo'!$H32,'Lançamentos'!$B$5:$B$104,"&lt;="&amp;'Resumo'!$I32)</f>
        <v/>
      </c>
      <c r="K32" s="27">
        <f>SUMIFS('Lançamentos'!$N$5:$N$104,'Lançamentos'!$B$5:$B$104,"&gt;="&amp;'Resumo'!$H32,'Lançamentos'!$B$5:$B$104,"&lt;="&amp;'Resumo'!$I32)</f>
        <v/>
      </c>
    </row>
    <row r="33">
      <c r="A33" s="21" t="inlineStr">
        <is>
          <t>Tecnologia</t>
        </is>
      </c>
      <c r="B33" s="22">
        <f>COUNTIF('Lançamentos'!$D$5:$D$104,'Resumo'!$A33)</f>
        <v/>
      </c>
      <c r="C33" s="23">
        <f>SUMIF('Lançamentos'!$D$5:$D$104,'Resumo'!$A33,'Lançamentos'!$L$5:$L$104)</f>
        <v/>
      </c>
      <c r="D33" s="23">
        <f>SUMIF('Lançamentos'!$D$5:$D$104,'Resumo'!$A33,'Lançamentos'!$N$5:$N$104)</f>
        <v/>
      </c>
      <c r="E33" s="24">
        <f>IFERROR('Resumo'!$D33/'Resumo'!$C33,0)</f>
        <v/>
      </c>
      <c r="G33" s="21" t="inlineStr">
        <is>
          <t>Março/2026</t>
        </is>
      </c>
      <c r="H33" s="36" t="n">
        <v>46082</v>
      </c>
      <c r="I33" s="36" t="n">
        <v>46112</v>
      </c>
      <c r="J33" s="23">
        <f>SUMIFS('Lançamentos'!$L$5:$L$104,'Lançamentos'!$B$5:$B$104,"&gt;="&amp;'Resumo'!$H33,'Lançamentos'!$B$5:$B$104,"&lt;="&amp;'Resumo'!$I33)</f>
        <v/>
      </c>
      <c r="K33" s="23">
        <f>SUMIFS('Lançamentos'!$N$5:$N$104,'Lançamentos'!$B$5:$B$104,"&gt;="&amp;'Resumo'!$H33,'Lançamentos'!$B$5:$B$104,"&lt;="&amp;'Resumo'!$I33)</f>
        <v/>
      </c>
    </row>
    <row r="34">
      <c r="A34" s="25" t="inlineStr">
        <is>
          <t>Financeiro</t>
        </is>
      </c>
      <c r="B34" s="26">
        <f>COUNTIF('Lançamentos'!$D$5:$D$104,'Resumo'!$A34)</f>
        <v/>
      </c>
      <c r="C34" s="27">
        <f>SUMIF('Lançamentos'!$D$5:$D$104,'Resumo'!$A34,'Lançamentos'!$L$5:$L$104)</f>
        <v/>
      </c>
      <c r="D34" s="27">
        <f>SUMIF('Lançamentos'!$D$5:$D$104,'Resumo'!$A34,'Lançamentos'!$N$5:$N$104)</f>
        <v/>
      </c>
      <c r="E34" s="28">
        <f>IFERROR('Resumo'!$D34/'Resumo'!$C34,0)</f>
        <v/>
      </c>
      <c r="G34" s="25" t="inlineStr">
        <is>
          <t>Abril/2026</t>
        </is>
      </c>
      <c r="H34" s="37" t="n">
        <v>46113</v>
      </c>
      <c r="I34" s="37" t="n">
        <v>46142</v>
      </c>
      <c r="J34" s="27">
        <f>SUMIFS('Lançamentos'!$L$5:$L$104,'Lançamentos'!$B$5:$B$104,"&gt;="&amp;'Resumo'!$H34,'Lançamentos'!$B$5:$B$104,"&lt;="&amp;'Resumo'!$I34)</f>
        <v/>
      </c>
      <c r="K34" s="27">
        <f>SUMIFS('Lançamentos'!$N$5:$N$104,'Lançamentos'!$B$5:$B$104,"&gt;="&amp;'Resumo'!$H34,'Lançamentos'!$B$5:$B$104,"&lt;="&amp;'Resumo'!$I34)</f>
        <v/>
      </c>
    </row>
    <row r="35">
      <c r="A35" s="21" t="inlineStr">
        <is>
          <t>Projetos</t>
        </is>
      </c>
      <c r="B35" s="22">
        <f>COUNTIF('Lançamentos'!$D$5:$D$104,'Resumo'!$A35)</f>
        <v/>
      </c>
      <c r="C35" s="23">
        <f>SUMIF('Lançamentos'!$D$5:$D$104,'Resumo'!$A35,'Lançamentos'!$L$5:$L$104)</f>
        <v/>
      </c>
      <c r="D35" s="23">
        <f>SUMIF('Lançamentos'!$D$5:$D$104,'Resumo'!$A35,'Lançamentos'!$N$5:$N$104)</f>
        <v/>
      </c>
      <c r="E35" s="24">
        <f>IFERROR('Resumo'!$D35/'Resumo'!$C35,0)</f>
        <v/>
      </c>
      <c r="G35" s="21" t="inlineStr">
        <is>
          <t>Maio/2026</t>
        </is>
      </c>
      <c r="H35" s="36" t="n">
        <v>46143</v>
      </c>
      <c r="I35" s="36" t="n">
        <v>46173</v>
      </c>
      <c r="J35" s="23">
        <f>SUMIFS('Lançamentos'!$L$5:$L$104,'Lançamentos'!$B$5:$B$104,"&gt;="&amp;'Resumo'!$H35,'Lançamentos'!$B$5:$B$104,"&lt;="&amp;'Resumo'!$I35)</f>
        <v/>
      </c>
      <c r="K35" s="23">
        <f>SUMIFS('Lançamentos'!$N$5:$N$104,'Lançamentos'!$B$5:$B$104,"&gt;="&amp;'Resumo'!$H35,'Lançamentos'!$B$5:$B$104,"&lt;="&amp;'Resumo'!$I35)</f>
        <v/>
      </c>
    </row>
    <row r="36">
      <c r="G36" s="25" t="inlineStr">
        <is>
          <t>Junho/2026</t>
        </is>
      </c>
      <c r="H36" s="37" t="n">
        <v>46174</v>
      </c>
      <c r="I36" s="37" t="n">
        <v>46203</v>
      </c>
      <c r="J36" s="27">
        <f>SUMIFS('Lançamentos'!$L$5:$L$104,'Lançamentos'!$B$5:$B$104,"&gt;="&amp;'Resumo'!$H36,'Lançamentos'!$B$5:$B$104,"&lt;="&amp;'Resumo'!$I36)</f>
        <v/>
      </c>
      <c r="K36" s="27">
        <f>SUMIFS('Lançamentos'!$N$5:$N$104,'Lançamentos'!$B$5:$B$104,"&gt;="&amp;'Resumo'!$H36,'Lançamentos'!$B$5:$B$104,"&lt;="&amp;'Resumo'!$I36)</f>
        <v/>
      </c>
    </row>
    <row r="37">
      <c r="G37" s="21" t="inlineStr">
        <is>
          <t>Julho/2026</t>
        </is>
      </c>
      <c r="H37" s="36" t="n">
        <v>46204</v>
      </c>
      <c r="I37" s="36" t="n">
        <v>46234</v>
      </c>
      <c r="J37" s="23">
        <f>SUMIFS('Lançamentos'!$L$5:$L$104,'Lançamentos'!$B$5:$B$104,"&gt;="&amp;'Resumo'!$H37,'Lançamentos'!$B$5:$B$104,"&lt;="&amp;'Resumo'!$I37)</f>
        <v/>
      </c>
      <c r="K37" s="23">
        <f>SUMIFS('Lançamentos'!$N$5:$N$104,'Lançamentos'!$B$5:$B$104,"&gt;="&amp;'Resumo'!$H37,'Lançamentos'!$B$5:$B$104,"&lt;="&amp;'Resumo'!$I37)</f>
        <v/>
      </c>
    </row>
    <row r="38">
      <c r="G38" s="25" t="inlineStr">
        <is>
          <t>Agosto/2026</t>
        </is>
      </c>
      <c r="H38" s="37" t="n">
        <v>46235</v>
      </c>
      <c r="I38" s="37" t="n">
        <v>46265</v>
      </c>
      <c r="J38" s="27">
        <f>SUMIFS('Lançamentos'!$L$5:$L$104,'Lançamentos'!$B$5:$B$104,"&gt;="&amp;'Resumo'!$H38,'Lançamentos'!$B$5:$B$104,"&lt;="&amp;'Resumo'!$I38)</f>
        <v/>
      </c>
      <c r="K38" s="27">
        <f>SUMIFS('Lançamentos'!$N$5:$N$104,'Lançamentos'!$B$5:$B$104,"&gt;="&amp;'Resumo'!$H38,'Lançamentos'!$B$5:$B$104,"&lt;="&amp;'Resumo'!$I38)</f>
        <v/>
      </c>
    </row>
    <row r="39">
      <c r="A39" s="4" t="inlineStr">
        <is>
          <t>Composição do valor</t>
        </is>
      </c>
      <c r="B39" s="4" t="inlineStr">
        <is>
          <t>Valor (R$)</t>
        </is>
      </c>
      <c r="G39" s="21" t="inlineStr">
        <is>
          <t>Setembro/2026</t>
        </is>
      </c>
      <c r="H39" s="36" t="n">
        <v>46266</v>
      </c>
      <c r="I39" s="36" t="n">
        <v>46295</v>
      </c>
      <c r="J39" s="23">
        <f>SUMIFS('Lançamentos'!$L$5:$L$104,'Lançamentos'!$B$5:$B$104,"&gt;="&amp;'Resumo'!$H39,'Lançamentos'!$B$5:$B$104,"&lt;="&amp;'Resumo'!$I39)</f>
        <v/>
      </c>
      <c r="K39" s="23">
        <f>SUMIFS('Lançamentos'!$N$5:$N$104,'Lançamentos'!$B$5:$B$104,"&gt;="&amp;'Resumo'!$H39,'Lançamentos'!$B$5:$B$104,"&lt;="&amp;'Resumo'!$I39)</f>
        <v/>
      </c>
    </row>
    <row r="40">
      <c r="A40" s="21" t="inlineStr">
        <is>
          <t>Reembolsável</t>
        </is>
      </c>
      <c r="B40" s="23">
        <f>'Resumo'!$B$8</f>
        <v/>
      </c>
      <c r="G40" s="25" t="inlineStr">
        <is>
          <t>Outubro/2026</t>
        </is>
      </c>
      <c r="H40" s="37" t="n">
        <v>46296</v>
      </c>
      <c r="I40" s="37" t="n">
        <v>46326</v>
      </c>
      <c r="J40" s="27">
        <f>SUMIFS('Lançamentos'!$L$5:$L$104,'Lançamentos'!$B$5:$B$104,"&gt;="&amp;'Resumo'!$H40,'Lançamentos'!$B$5:$B$104,"&lt;="&amp;'Resumo'!$I40)</f>
        <v/>
      </c>
      <c r="K40" s="27">
        <f>SUMIFS('Lançamentos'!$N$5:$N$104,'Lançamentos'!$B$5:$B$104,"&gt;="&amp;'Resumo'!$H40,'Lançamentos'!$B$5:$B$104,"&lt;="&amp;'Resumo'!$I40)</f>
        <v/>
      </c>
    </row>
    <row r="41">
      <c r="A41" s="25" t="inlineStr">
        <is>
          <t>Não reembolsável</t>
        </is>
      </c>
      <c r="B41" s="27">
        <f>'Resumo'!$E$7</f>
        <v/>
      </c>
      <c r="G41" s="21" t="inlineStr">
        <is>
          <t>Novembro/2026</t>
        </is>
      </c>
      <c r="H41" s="36" t="n">
        <v>46327</v>
      </c>
      <c r="I41" s="36" t="n">
        <v>46356</v>
      </c>
      <c r="J41" s="23">
        <f>SUMIFS('Lançamentos'!$L$5:$L$104,'Lançamentos'!$B$5:$B$104,"&gt;="&amp;'Resumo'!$H41,'Lançamentos'!$B$5:$B$104,"&lt;="&amp;'Resumo'!$I41)</f>
        <v/>
      </c>
      <c r="K41" s="23">
        <f>SUMIFS('Lançamentos'!$N$5:$N$104,'Lançamentos'!$B$5:$B$104,"&gt;="&amp;'Resumo'!$H41,'Lançamentos'!$B$5:$B$104,"&lt;="&amp;'Resumo'!$I41)</f>
        <v/>
      </c>
    </row>
    <row r="42">
      <c r="G42" s="25" t="inlineStr">
        <is>
          <t>Dezembro/2026</t>
        </is>
      </c>
      <c r="H42" s="37" t="n">
        <v>46357</v>
      </c>
      <c r="I42" s="37" t="n">
        <v>46387</v>
      </c>
      <c r="J42" s="27">
        <f>SUMIFS('Lançamentos'!$L$5:$L$104,'Lançamentos'!$B$5:$B$104,"&gt;="&amp;'Resumo'!$H42,'Lançamentos'!$B$5:$B$104,"&lt;="&amp;'Resumo'!$I42)</f>
        <v/>
      </c>
      <c r="K42" s="27">
        <f>SUMIFS('Lançamentos'!$N$5:$N$104,'Lançamentos'!$B$5:$B$104,"&gt;="&amp;'Resumo'!$H42,'Lançamentos'!$B$5:$B$104,"&lt;="&amp;'Resumo'!$I42)</f>
        <v/>
      </c>
    </row>
  </sheetData>
  <mergeCells count="1">
    <mergeCell ref="A1:Q1"/>
  </mergeCells>
  <dataValidations count="2">
    <dataValidation sqref="H4" showErrorMessage="1" showInputMessage="1" allowBlank="0" type="list">
      <formula1>='Parâmetros'!$G$6:$G$16</formula1>
    </dataValidation>
    <dataValidation sqref="K4" showErrorMessage="1" showInputMessage="1" allowBlank="0" type="list">
      <formula1>='Parâmetros'!$D$6:$D$11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5" customWidth="1" min="1" max="1"/>
    <col width="24" customWidth="1" min="2" max="2"/>
    <col width="4" customWidth="1" min="3" max="3"/>
    <col width="20" customWidth="1" min="4" max="4"/>
    <col width="23" customWidth="1" min="5" max="5"/>
    <col width="28" customWidth="1" min="6" max="6"/>
    <col width="22" customWidth="1" min="7" max="7"/>
  </cols>
  <sheetData>
    <row r="1" ht="28" customHeight="1">
      <c r="A1" s="1" t="inlineStr">
        <is>
          <t>PARÂMETROS | LIMITES INTERNOS E LISTAS AUXILIARES</t>
        </is>
      </c>
    </row>
    <row r="2" ht="22" customHeight="1">
      <c r="A2" s="2" t="inlineStr">
        <is>
          <t>Atualize os limites e as listas conforme a política corporativa vigente. Alterações impactam automaticamente os lançamentos.</t>
        </is>
      </c>
      <c r="B2" s="3" t="n"/>
      <c r="C2" s="3" t="n"/>
      <c r="D2" s="3" t="n"/>
      <c r="E2" s="3" t="n"/>
      <c r="F2" s="3" t="n"/>
      <c r="G2" s="3" t="n"/>
    </row>
    <row r="3"/>
    <row r="4"/>
    <row r="5">
      <c r="A5" s="4" t="inlineStr">
        <is>
          <t>Tipo de despesa</t>
        </is>
      </c>
      <c r="B5" s="4" t="inlineStr">
        <is>
          <t>Limite reembolsável (R$)</t>
        </is>
      </c>
      <c r="D5" s="4" t="inlineStr">
        <is>
          <t>Centro de custo</t>
        </is>
      </c>
      <c r="E5" s="4" t="inlineStr">
        <is>
          <t>Forma de pagamento</t>
        </is>
      </c>
      <c r="F5" s="4" t="inlineStr">
        <is>
          <t>Status</t>
        </is>
      </c>
      <c r="G5" s="4" t="inlineStr">
        <is>
          <t>Colaborador</t>
        </is>
      </c>
    </row>
    <row r="6">
      <c r="A6" s="8" t="inlineStr">
        <is>
          <t>Passagem aérea</t>
        </is>
      </c>
      <c r="B6" s="9" t="n">
        <v>1500</v>
      </c>
      <c r="D6" s="8" t="inlineStr">
        <is>
          <t>Todos</t>
        </is>
      </c>
      <c r="E6" s="8" t="inlineStr">
        <is>
          <t>Cartão corporativo</t>
        </is>
      </c>
      <c r="F6" s="8" t="inlineStr">
        <is>
          <t>Dentro da política</t>
        </is>
      </c>
      <c r="G6" s="8" t="inlineStr">
        <is>
          <t>Todos</t>
        </is>
      </c>
    </row>
    <row r="7">
      <c r="A7" s="8" t="inlineStr">
        <is>
          <t>Hospedagem</t>
        </is>
      </c>
      <c r="B7" s="9" t="n">
        <v>450</v>
      </c>
      <c r="D7" s="8" t="inlineStr">
        <is>
          <t>Comercial</t>
        </is>
      </c>
      <c r="E7" s="8" t="inlineStr">
        <is>
          <t>Cartão pessoal</t>
        </is>
      </c>
      <c r="F7" s="8" t="inlineStr">
        <is>
          <t>Parcialmente reembolsável</t>
        </is>
      </c>
      <c r="G7" s="8" t="inlineStr">
        <is>
          <t>João Silva</t>
        </is>
      </c>
    </row>
    <row r="8">
      <c r="A8" s="8" t="inlineStr">
        <is>
          <t>Alimentação</t>
        </is>
      </c>
      <c r="B8" s="9" t="n">
        <v>120</v>
      </c>
      <c r="D8" s="8" t="inlineStr">
        <is>
          <t>Operações</t>
        </is>
      </c>
      <c r="E8" s="8" t="inlineStr">
        <is>
          <t>Pix</t>
        </is>
      </c>
      <c r="F8" s="8" t="inlineStr">
        <is>
          <t>Não reembolsável</t>
        </is>
      </c>
      <c r="G8" s="8" t="inlineStr">
        <is>
          <t>Maria Oliveira</t>
        </is>
      </c>
    </row>
    <row r="9">
      <c r="A9" s="8" t="inlineStr">
        <is>
          <t>Combustível</t>
        </is>
      </c>
      <c r="B9" s="9" t="n">
        <v>400</v>
      </c>
      <c r="D9" s="8" t="inlineStr">
        <is>
          <t>Tecnologia</t>
        </is>
      </c>
      <c r="E9" s="8" t="inlineStr">
        <is>
          <t>Dinheiro</t>
        </is>
      </c>
      <c r="F9" s="25" t="n"/>
      <c r="G9" s="8" t="inlineStr">
        <is>
          <t>Pedro Santos</t>
        </is>
      </c>
    </row>
    <row r="10">
      <c r="A10" s="8" t="inlineStr">
        <is>
          <t>Estacionamento</t>
        </is>
      </c>
      <c r="B10" s="9" t="n">
        <v>80</v>
      </c>
      <c r="D10" s="8" t="inlineStr">
        <is>
          <t>Financeiro</t>
        </is>
      </c>
      <c r="E10" s="25" t="n"/>
      <c r="F10" s="25" t="n"/>
      <c r="G10" s="8" t="inlineStr">
        <is>
          <t>Ana Souza</t>
        </is>
      </c>
    </row>
    <row r="11">
      <c r="A11" s="8" t="inlineStr">
        <is>
          <t>Táxi/aplicativo</t>
        </is>
      </c>
      <c r="B11" s="9" t="n">
        <v>150</v>
      </c>
      <c r="D11" s="8" t="inlineStr">
        <is>
          <t>Projetos</t>
        </is>
      </c>
      <c r="E11" s="25" t="n"/>
      <c r="F11" s="25" t="n"/>
      <c r="G11" s="8" t="inlineStr">
        <is>
          <t>Carlos Pereira</t>
        </is>
      </c>
    </row>
    <row r="12">
      <c r="A12" s="8" t="inlineStr">
        <is>
          <t>Pedágio</t>
        </is>
      </c>
      <c r="B12" s="9" t="n">
        <v>200</v>
      </c>
      <c r="D12" s="25" t="n"/>
      <c r="E12" s="25" t="n"/>
      <c r="F12" s="25" t="n"/>
      <c r="G12" s="8" t="inlineStr">
        <is>
          <t>Juliana Costa</t>
        </is>
      </c>
    </row>
    <row r="13">
      <c r="D13" s="25" t="n"/>
      <c r="E13" s="25" t="n"/>
      <c r="F13" s="25" t="n"/>
      <c r="G13" s="8" t="inlineStr">
        <is>
          <t>Rafael Almeida</t>
        </is>
      </c>
    </row>
    <row r="14">
      <c r="D14" s="25" t="n"/>
      <c r="E14" s="25" t="n"/>
      <c r="F14" s="25" t="n"/>
      <c r="G14" s="8" t="inlineStr">
        <is>
          <t>Camila Ferreira</t>
        </is>
      </c>
    </row>
    <row r="15">
      <c r="D15" s="25" t="n"/>
      <c r="E15" s="25" t="n"/>
      <c r="F15" s="25" t="n"/>
      <c r="G15" s="8" t="inlineStr">
        <is>
          <t>Lucas Rodrigues</t>
        </is>
      </c>
    </row>
    <row r="16">
      <c r="A16" s="31" t="inlineStr">
        <is>
          <t>Orientações operacionais</t>
        </is>
      </c>
      <c r="D16" s="25" t="n"/>
      <c r="E16" s="25" t="n"/>
      <c r="F16" s="25" t="n"/>
      <c r="G16" s="8" t="inlineStr">
        <is>
          <t>Fernanda Lima</t>
        </is>
      </c>
    </row>
    <row r="17" ht="32" customHeight="1">
      <c r="A17" s="32" t="inlineStr">
        <is>
          <t>1. Anexe a NF, recibo ou comprovante digital correspondente a cada lançamento.</t>
        </is>
      </c>
    </row>
    <row r="18" ht="32" customHeight="1">
      <c r="A18" s="33" t="inlineStr">
        <is>
          <t>2. Informe o CNPJ do fornecedor quando estiver disponível no documento fiscal.</t>
        </is>
      </c>
    </row>
    <row r="19" ht="32" customHeight="1">
      <c r="A19" s="32" t="inlineStr">
        <is>
          <t>3. Observe os limites internos antes da viagem e justifique exceções aprovadas.</t>
        </is>
      </c>
    </row>
    <row r="20" ht="32" customHeight="1">
      <c r="A20" s="33" t="inlineStr">
        <is>
          <t>4. Revise o tratamento das despesas conforme o regime tributário aplicável à empresa.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27" customWidth="1" min="3" max="3"/>
    <col width="48" customWidth="1" min="4" max="4"/>
  </cols>
  <sheetData>
    <row r="1" ht="28" customHeight="1">
      <c r="A1" s="1" t="inlineStr">
        <is>
          <t>INSTRUÇÕES DE USO | DESPESAS DE VIAGEM</t>
        </is>
      </c>
    </row>
    <row r="2">
      <c r="A2" s="2" t="inlineStr">
        <is>
          <t>Guia rápido para registrar, revisar e analisar as despesas corporativas de viagem.</t>
        </is>
      </c>
      <c r="B2" s="3" t="n"/>
      <c r="C2" s="3" t="n"/>
      <c r="D2" s="3" t="n"/>
    </row>
    <row r="3"/>
    <row r="4">
      <c r="A4" s="4" t="inlineStr">
        <is>
          <t>Aba</t>
        </is>
      </c>
      <c r="B4" s="4" t="inlineStr">
        <is>
          <t>Finalidade</t>
        </is>
      </c>
      <c r="C4" s="4" t="inlineStr">
        <is>
          <t>Como utilizar</t>
        </is>
      </c>
      <c r="D4" s="4" t="inlineStr">
        <is>
          <t>Controles e observações</t>
        </is>
      </c>
    </row>
    <row r="5" ht="62" customHeight="1">
      <c r="A5" s="32" t="inlineStr">
        <is>
          <t>Lançamentos</t>
        </is>
      </c>
      <c r="B5" s="32" t="inlineStr">
        <is>
          <t>Base operacional para registro de cada despesa individual.</t>
        </is>
      </c>
      <c r="C5" s="32" t="inlineStr">
        <is>
          <t>Preencha os campos amarelos. Utilize uma linha por NF, recibo ou comprovante.</t>
        </is>
      </c>
      <c r="D5" s="32" t="inlineStr">
        <is>
          <t>Os campos de limite, reembolso, status e percentual são calculados automaticamente até a linha 104.</t>
        </is>
      </c>
    </row>
    <row r="6" ht="62" customHeight="1">
      <c r="A6" s="33" t="inlineStr">
        <is>
          <t>Resumo</t>
        </is>
      </c>
      <c r="B6" s="33" t="inlineStr">
        <is>
          <t>Dashboard executivo com indicadores, tabelas analíticas e gráficos.</t>
        </is>
      </c>
      <c r="C6" s="33" t="inlineStr">
        <is>
          <t>Ajuste data inicial, data final, colaborador e centro de custo nos filtros superiores.</t>
        </is>
      </c>
      <c r="D6" s="33" t="inlineStr">
        <is>
          <t>Os indicadores principais reagem aos filtros; tabelas e gráficos usam a base integral preparada.</t>
        </is>
      </c>
    </row>
    <row r="7" ht="62" customHeight="1">
      <c r="A7" s="32" t="inlineStr">
        <is>
          <t>Parâmetros</t>
        </is>
      </c>
      <c r="B7" s="32" t="inlineStr">
        <is>
          <t>Manutenção dos limites de reembolso e das listas de seleção.</t>
        </is>
      </c>
      <c r="C7" s="32" t="inlineStr">
        <is>
          <t>Atualize os valores de limite e as opções auxiliares apenas conforme a política interna.</t>
        </is>
      </c>
      <c r="D7" s="32" t="inlineStr">
        <is>
          <t>A coluna de limite é consultada automaticamente nos lançamentos por tipo de despesa.</t>
        </is>
      </c>
    </row>
    <row r="8" ht="62" customHeight="1">
      <c r="A8" s="33" t="inlineStr">
        <is>
          <t>Documentação</t>
        </is>
      </c>
      <c r="B8" s="33" t="inlineStr">
        <is>
          <t>Suporte à auditoria e à prestação de contas.</t>
        </is>
      </c>
      <c r="C8" s="33" t="inlineStr">
        <is>
          <t>Anexe NF, recibo ou comprovante; informe CNPJ quando disponível; descreva exceções.</t>
        </is>
      </c>
      <c r="D8" s="33" t="inlineStr">
        <is>
          <t>A aprovação e o tratamento tributário devem seguir a política interna e o regime aplicável.</t>
        </is>
      </c>
    </row>
    <row r="9"/>
    <row r="10"/>
    <row r="11">
      <c r="A11" s="31" t="inlineStr">
        <is>
          <t>Campos essenciais da aba Lançamentos</t>
        </is>
      </c>
    </row>
    <row r="12" ht="42" customHeight="1">
      <c r="A12" s="32" t="inlineStr">
        <is>
          <t>Data</t>
        </is>
      </c>
      <c r="B12" s="32" t="inlineStr">
        <is>
          <t>Data da ocorrência da despesa.</t>
        </is>
      </c>
      <c r="C12" s="32" t="inlineStr">
        <is>
          <t>DD/MM/AAAA</t>
        </is>
      </c>
      <c r="D12" s="32" t="inlineStr">
        <is>
          <t>Obrigatório para análise por período.</t>
        </is>
      </c>
    </row>
    <row r="13" ht="42" customHeight="1">
      <c r="A13" s="33" t="inlineStr">
        <is>
          <t>Tipo de despesa</t>
        </is>
      </c>
      <c r="B13" s="33" t="inlineStr">
        <is>
          <t>Classificação que define o limite reembolsável.</t>
        </is>
      </c>
      <c r="C13" s="33" t="inlineStr">
        <is>
          <t>Selecione na lista</t>
        </is>
      </c>
      <c r="D13" s="33" t="inlineStr">
        <is>
          <t>Evite descrições genéricas.</t>
        </is>
      </c>
    </row>
    <row r="14" ht="42" customHeight="1">
      <c r="A14" s="32" t="inlineStr">
        <is>
          <t>Valor informado (R$)</t>
        </is>
      </c>
      <c r="B14" s="32" t="inlineStr">
        <is>
          <t>Valor integral apresentado no documento.</t>
        </is>
      </c>
      <c r="C14" s="32" t="inlineStr">
        <is>
          <t>Moeda brasileira</t>
        </is>
      </c>
      <c r="D14" s="32" t="inlineStr">
        <is>
          <t>Informe o valor antes de eventuais descontos.</t>
        </is>
      </c>
    </row>
    <row r="15" ht="42" customHeight="1">
      <c r="A15" s="33" t="inlineStr">
        <is>
          <t>Nº NF/Recibo</t>
        </is>
      </c>
      <c r="B15" s="33" t="inlineStr">
        <is>
          <t>Identificador fiscal ou comprovante da despesa.</t>
        </is>
      </c>
      <c r="C15" s="33" t="inlineStr">
        <is>
          <t>Texto</t>
        </is>
      </c>
      <c r="D15" s="33" t="inlineStr">
        <is>
          <t>Utilize padrão interno, por exemplo NF-2026-00145.</t>
        </is>
      </c>
    </row>
    <row r="16" ht="42" customHeight="1">
      <c r="A16" s="32" t="inlineStr">
        <is>
          <t>Observações</t>
        </is>
      </c>
      <c r="B16" s="32" t="inlineStr">
        <is>
          <t>Justificativas, CNPJ, contexto e aprovações.</t>
        </is>
      </c>
      <c r="C16" s="32" t="inlineStr">
        <is>
          <t>Texto livre</t>
        </is>
      </c>
      <c r="D16" s="32" t="inlineStr">
        <is>
          <t>Registre exceções para facilitar a auditoria.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2026-09-23T05:54:36Z</dcterms:created>
  <dcterms:modified xmlns:dcterms="http://purl.org/dc/terms/" xmlns:xsi="http://www.w3.org/2001/XMLSchema-instance" xsi:type="dcterms:W3CDTF">2026-09-23T05:54:36Z</dcterms:modified>
</cp:coreProperties>
</file>