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dastro_Extintores" sheetId="1" state="visible" r:id="rId1"/>
    <sheet xmlns:r="http://schemas.openxmlformats.org/officeDocument/2006/relationships" name="Inspecoes" sheetId="2" state="visible" r:id="rId2"/>
    <sheet xmlns:r="http://schemas.openxmlformats.org/officeDocument/2006/relationships" name="Painel" sheetId="3" state="visible" r:id="rId3"/>
    <sheet xmlns:r="http://schemas.openxmlformats.org/officeDocument/2006/relationships" name="Instruco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&quot;R$&quot; #,##0.00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i val="1"/>
      <sz val="10"/>
    </font>
    <font>
      <name val="Calibri"/>
      <b val="1"/>
      <sz val="11"/>
    </font>
    <font>
      <name val="Calibri"/>
      <b val="1"/>
      <color rgb="00FFFFFF"/>
      <sz val="14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center" vertical="center" wrapText="1"/>
    </xf>
    <xf numFmtId="164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164" fontId="2" fillId="0" borderId="1" applyAlignment="1" pivotButton="0" quotePrefix="0" xfId="0">
      <alignment horizontal="center" vertical="center" wrapText="1"/>
    </xf>
    <xf numFmtId="0" fontId="3" fillId="0" borderId="0" pivotButton="0" quotePrefix="0" xfId="0"/>
    <xf numFmtId="0" fontId="2" fillId="4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 wrapText="1"/>
    </xf>
    <xf numFmtId="165" fontId="2" fillId="0" borderId="1" applyAlignment="1" pivotButton="0" quotePrefix="0" xfId="0">
      <alignment horizontal="center" vertical="center" wrapText="1"/>
    </xf>
    <xf numFmtId="0" fontId="4" fillId="0" borderId="0" pivotButton="0" quotePrefix="0" xfId="0"/>
    <xf numFmtId="165" fontId="4" fillId="0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1" fillId="5" borderId="0" pivotButton="0" quotePrefix="0" xfId="0"/>
    <xf numFmtId="0" fontId="4" fillId="0" borderId="1" pivotButton="0" quotePrefix="0" xfId="0"/>
    <xf numFmtId="1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166" fontId="2" fillId="0" borderId="1" applyAlignment="1" pivotButton="0" quotePrefix="0" xfId="0">
      <alignment horizontal="center" vertical="center" wrapText="1"/>
    </xf>
    <xf numFmtId="164" fontId="0" fillId="0" borderId="1" pivotButton="0" quotePrefix="0" xfId="0"/>
    <xf numFmtId="165" fontId="0" fillId="0" borderId="1" pivotButton="0" quotePrefix="0" xfId="0"/>
    <xf numFmtId="0" fontId="1" fillId="5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center" vertical="center" wrapText="1"/>
    </xf>
    <xf numFmtId="164" fontId="2" fillId="4" borderId="1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 wrapText="1"/>
    </xf>
    <xf numFmtId="165" fontId="2" fillId="0" borderId="1" applyAlignment="1" pivotButton="0" quotePrefix="0" xfId="0">
      <alignment horizontal="center" vertical="center" wrapText="1"/>
    </xf>
    <xf numFmtId="165" fontId="4" fillId="0" borderId="1" pivotButton="0" quotePrefix="0" xfId="0"/>
    <xf numFmtId="166" fontId="2" fillId="0" borderId="1" applyAlignment="1" pivotButton="0" quotePrefix="0" xfId="0">
      <alignment horizontal="center" vertical="center" wrapText="1"/>
    </xf>
    <xf numFmtId="164" fontId="0" fillId="0" borderId="1" pivotButton="0" quotePrefix="0" xfId="0"/>
    <xf numFmtId="165" fontId="0" fillId="0" borderId="1" pivotButton="0" quotePrefix="0" xfId="0"/>
  </cellXfs>
  <cellStyles count="1">
    <cellStyle name="Normal" xfId="0" builtinId="0" hidden="0"/>
  </cellStyles>
  <dxfs count="3">
    <dxf>
      <font>
        <name val="Calibri"/>
        <b val="1"/>
        <color rgb="00DC2626"/>
        <sz val="11"/>
      </font>
      <fill>
        <patternFill patternType="solid">
          <fgColor rgb="00FEE2E2"/>
        </patternFill>
      </fill>
    </dxf>
    <dxf>
      <font>
        <name val="Calibri"/>
        <b val="1"/>
        <color rgb="00CA8A04"/>
        <sz val="11"/>
      </font>
      <fill>
        <patternFill patternType="solid">
          <fgColor rgb="00FEF9C3"/>
        </patternFill>
      </fill>
    </dxf>
    <dxf>
      <font>
        <name val="Calibri"/>
        <b val="1"/>
        <color rgb="0016A34A"/>
        <sz val="11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Tipo de Extintor</a:t>
            </a:r>
          </a:p>
        </rich>
      </tx>
    </title>
    <plotArea>
      <doughnutChart>
        <varyColors val="1"/>
        <ser>
          <idx val="0"/>
          <order val="0"/>
          <tx>
            <strRef>
              <f>'Painel'!E3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'Painel'!$D$4:$D$7</f>
            </numRef>
          </cat>
          <val>
            <numRef>
              <f>'Painel'!$E$4:$E$7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Extintores por Status de Validade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'Painel'!H3</f>
            </strRef>
          </tx>
          <spPr>
            <a:ln xmlns:a="http://schemas.openxmlformats.org/drawingml/2006/main">
              <a:prstDash val="solid"/>
            </a:ln>
          </spPr>
          <cat>
            <numRef>
              <f>'Painel'!$G$4:$G$6</f>
            </numRef>
          </cat>
          <val>
            <numRef>
              <f>'Painel'!$H$4:$H$6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Inspeções Conformes vs Não Conformes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'Painel'!E12</f>
            </strRef>
          </tx>
          <spPr>
            <a:ln xmlns:a="http://schemas.openxmlformats.org/drawingml/2006/main">
              <a:prstDash val="solid"/>
            </a:ln>
          </spPr>
          <cat>
            <numRef>
              <f>'Painel'!$D$13:$D$14</f>
            </numRef>
          </cat>
          <val>
            <numRef>
              <f>'Painel'!$E$13:$E$14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Custos Estimados por Data de Inspeção</a:t>
            </a:r>
          </a:p>
        </rich>
      </tx>
    </title>
    <plotArea>
      <lineChart>
        <grouping val="standard"/>
        <ser>
          <idx val="0"/>
          <order val="0"/>
          <tx>
            <strRef>
              <f>'Painel'!H12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'Painel'!$G$13:$G$22</f>
            </numRef>
          </cat>
          <val>
            <numRef>
              <f>'Painel'!$H$13:$H$22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0</col>
      <colOff>0</colOff>
      <row>11</row>
      <rowOff>0</rowOff>
    </from>
    <ext cx="36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29</row>
      <rowOff>0</rowOff>
    </from>
    <ext cx="36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24</row>
      <rowOff>0</rowOff>
    </from>
    <ext cx="36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0</col>
      <colOff>0</colOff>
      <row>47</row>
      <rowOff>0</rowOff>
    </from>
    <ext cx="3600000" cy="288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15" customWidth="1" min="3" max="3"/>
    <col width="16" customWidth="1" min="4" max="4"/>
    <col width="13" customWidth="1" min="5" max="5"/>
    <col width="22" customWidth="1" min="6" max="6"/>
    <col width="22" customWidth="1" min="7" max="7"/>
    <col width="12" customWidth="1" min="8" max="8"/>
    <col width="18" customWidth="1" min="9" max="9"/>
    <col width="16" customWidth="1" min="10" max="10"/>
    <col width="18" customWidth="1" min="11" max="11"/>
    <col width="20" customWidth="1" min="12" max="12"/>
    <col width="19" customWidth="1" min="13" max="13"/>
    <col width="28" customWidth="1" min="14" max="14"/>
    <col width="22" customWidth="1" min="15" max="15"/>
    <col width="20" customWidth="1" min="16" max="16"/>
    <col width="18" customWidth="1" min="17" max="17"/>
    <col width="34" customWidth="1" min="18" max="18"/>
  </cols>
  <sheetData>
    <row r="1">
      <c r="A1" s="1" t="inlineStr">
        <is>
          <t>ID do Extintor</t>
        </is>
      </c>
      <c r="B1" s="1" t="inlineStr">
        <is>
          <t>Tipo</t>
        </is>
      </c>
      <c r="C1" s="1" t="inlineStr">
        <is>
          <t>Capacidade (kg/L)</t>
        </is>
      </c>
      <c r="D1" s="1" t="inlineStr">
        <is>
          <t>Número de Patrimônio</t>
        </is>
      </c>
      <c r="E1" s="1" t="inlineStr">
        <is>
          <t>Nº do Cilindro</t>
        </is>
      </c>
      <c r="F1" s="1" t="inlineStr">
        <is>
          <t>Localização</t>
        </is>
      </c>
      <c r="G1" s="1" t="inlineStr">
        <is>
          <t>Ambiente/Setor</t>
        </is>
      </c>
      <c r="H1" s="1" t="inlineStr">
        <is>
          <t>Pavimento</t>
        </is>
      </c>
      <c r="I1" s="1" t="inlineStr">
        <is>
          <t>Responsável</t>
        </is>
      </c>
      <c r="J1" s="1" t="inlineStr">
        <is>
          <t>Data de Aquisição</t>
        </is>
      </c>
      <c r="K1" s="1" t="inlineStr">
        <is>
          <t>Data da Última Recarga</t>
        </is>
      </c>
      <c r="L1" s="1" t="inlineStr">
        <is>
          <t>Data de Validade da Recarga</t>
        </is>
      </c>
      <c r="M1" s="1" t="inlineStr">
        <is>
          <t>Data da Próxima Inspeção</t>
        </is>
      </c>
      <c r="N1" s="1" t="inlineStr">
        <is>
          <t>Empresa Manutentora</t>
        </is>
      </c>
      <c r="O1" s="1" t="inlineStr">
        <is>
          <t>CNPJ da Manutentora</t>
        </is>
      </c>
      <c r="P1" s="1" t="inlineStr">
        <is>
          <t>Status da Validade</t>
        </is>
      </c>
      <c r="Q1" s="1" t="inlineStr">
        <is>
          <t>Status da Inspeção</t>
        </is>
      </c>
      <c r="R1" s="1" t="inlineStr">
        <is>
          <t>Observações</t>
        </is>
      </c>
    </row>
    <row r="2">
      <c r="A2" s="2" t="inlineStr">
        <is>
          <t>EXT-001</t>
        </is>
      </c>
      <c r="B2" s="3" t="inlineStr">
        <is>
          <t>Pó Químico ABC</t>
        </is>
      </c>
      <c r="C2" s="2" t="n">
        <v>6</v>
      </c>
      <c r="D2" s="2" t="inlineStr">
        <is>
          <t>PAT-1001</t>
        </is>
      </c>
      <c r="E2" s="2" t="inlineStr">
        <is>
          <t>CIL-88001</t>
        </is>
      </c>
      <c r="F2" s="3" t="inlineStr">
        <is>
          <t>São Paulo - SP</t>
        </is>
      </c>
      <c r="G2" s="3" t="inlineStr">
        <is>
          <t>Almoxarifado</t>
        </is>
      </c>
      <c r="H2" s="2" t="inlineStr">
        <is>
          <t>Térreo</t>
        </is>
      </c>
      <c r="I2" s="3" t="inlineStr">
        <is>
          <t>João Silva</t>
        </is>
      </c>
      <c r="J2" s="27" t="n">
        <v>44265</v>
      </c>
      <c r="K2" s="27" t="n">
        <v>45874</v>
      </c>
      <c r="L2" s="28" t="n">
        <v>46239</v>
      </c>
      <c r="M2" s="28" t="n">
        <v>46244</v>
      </c>
      <c r="N2" s="3" t="inlineStr">
        <is>
          <t>FogoSeg Manutenções LTDA</t>
        </is>
      </c>
      <c r="O2" s="2" t="inlineStr">
        <is>
          <t>12.345.678/0001-90</t>
        </is>
      </c>
      <c r="P2" s="2">
        <f>IF(L2&lt;TODAY(),"Vencido",IF(L2&lt;=TODAY()+30,"Vence em até 30 dias","Válido"))</f>
        <v/>
      </c>
      <c r="Q2" s="2">
        <f>IF(M2&lt;TODAY(),"Inspeção atrasada",IF(M2&lt;=TODAY()+30,"Inspeção próxima","Em dia"))</f>
        <v/>
      </c>
      <c r="R2" s="6" t="inlineStr">
        <is>
          <t>Verificado selo INMETRO</t>
        </is>
      </c>
    </row>
    <row r="3">
      <c r="A3" s="7" t="inlineStr">
        <is>
          <t>EXT-002</t>
        </is>
      </c>
      <c r="B3" s="8" t="inlineStr">
        <is>
          <t>CO₂</t>
        </is>
      </c>
      <c r="C3" s="7" t="n">
        <v>6</v>
      </c>
      <c r="D3" s="7" t="inlineStr">
        <is>
          <t>PAT-1002</t>
        </is>
      </c>
      <c r="E3" s="7" t="inlineStr">
        <is>
          <t>CIL-88002</t>
        </is>
      </c>
      <c r="F3" s="8" t="inlineStr">
        <is>
          <t>Rio de Janeiro - RJ</t>
        </is>
      </c>
      <c r="G3" s="8" t="inlineStr">
        <is>
          <t>Escritório Administrativo</t>
        </is>
      </c>
      <c r="H3" s="7" t="inlineStr">
        <is>
          <t>2º andar</t>
        </is>
      </c>
      <c r="I3" s="8" t="inlineStr">
        <is>
          <t>Maria Oliveira</t>
        </is>
      </c>
      <c r="J3" s="29" t="n">
        <v>43997</v>
      </c>
      <c r="K3" s="29" t="n">
        <v>45858</v>
      </c>
      <c r="L3" s="28" t="n">
        <v>46223</v>
      </c>
      <c r="M3" s="28" t="n">
        <v>46228</v>
      </c>
      <c r="N3" s="8" t="inlineStr">
        <is>
          <t>Extinor Manutenção S.A.</t>
        </is>
      </c>
      <c r="O3" s="7" t="inlineStr">
        <is>
          <t>23.456.789/0001-01</t>
        </is>
      </c>
      <c r="P3" s="7">
        <f>IF(L3&lt;TODAY(),"Vencido",IF(L3&lt;=TODAY()+30,"Vence em até 30 dias","Válido"))</f>
        <v/>
      </c>
      <c r="Q3" s="7">
        <f>IF(M3&lt;TODAY(),"Inspeção atrasada",IF(M3&lt;=TODAY()+30,"Inspeção próxima","Em dia"))</f>
        <v/>
      </c>
      <c r="R3" s="6" t="inlineStr">
        <is>
          <t>Próximo ao quadro elétrico</t>
        </is>
      </c>
    </row>
    <row r="4">
      <c r="A4" s="2" t="inlineStr">
        <is>
          <t>EXT-003</t>
        </is>
      </c>
      <c r="B4" s="3" t="inlineStr">
        <is>
          <t>Água Pressurizada</t>
        </is>
      </c>
      <c r="C4" s="2" t="n">
        <v>10</v>
      </c>
      <c r="D4" s="2" t="inlineStr">
        <is>
          <t>PAT-1003</t>
        </is>
      </c>
      <c r="E4" s="2" t="inlineStr">
        <is>
          <t>CIL-88003</t>
        </is>
      </c>
      <c r="F4" s="3" t="inlineStr">
        <is>
          <t>Belo Horizonte - MG</t>
        </is>
      </c>
      <c r="G4" s="3" t="inlineStr">
        <is>
          <t>Oficina</t>
        </is>
      </c>
      <c r="H4" s="2" t="inlineStr">
        <is>
          <t>Térreo</t>
        </is>
      </c>
      <c r="I4" s="3" t="inlineStr">
        <is>
          <t>Pedro Santos</t>
        </is>
      </c>
      <c r="J4" s="27" t="n">
        <v>43487</v>
      </c>
      <c r="K4" s="27" t="n">
        <v>45698</v>
      </c>
      <c r="L4" s="28" t="n">
        <v>46063</v>
      </c>
      <c r="M4" s="28" t="n">
        <v>46068</v>
      </c>
      <c r="N4" s="3" t="inlineStr">
        <is>
          <t>FogoSeg Manutenções LTDA</t>
        </is>
      </c>
      <c r="O4" s="2" t="inlineStr">
        <is>
          <t>12.345.678/0001-90</t>
        </is>
      </c>
      <c r="P4" s="2">
        <f>IF(L4&lt;TODAY(),"Vencido",IF(L4&lt;=TODAY()+30,"Vence em até 30 dias","Válido"))</f>
        <v/>
      </c>
      <c r="Q4" s="2">
        <f>IF(M4&lt;TODAY(),"Inspeção atrasada",IF(M4&lt;=TODAY()+30,"Inspeção próxima","Em dia"))</f>
        <v/>
      </c>
      <c r="R4" s="6" t="inlineStr">
        <is>
          <t>Necessita recarga urgente</t>
        </is>
      </c>
    </row>
    <row r="5">
      <c r="A5" s="7" t="inlineStr">
        <is>
          <t>EXT-004</t>
        </is>
      </c>
      <c r="B5" s="8" t="inlineStr">
        <is>
          <t>Pó Químico ABC</t>
        </is>
      </c>
      <c r="C5" s="7" t="n">
        <v>4</v>
      </c>
      <c r="D5" s="7" t="inlineStr">
        <is>
          <t>PAT-1004</t>
        </is>
      </c>
      <c r="E5" s="7" t="inlineStr">
        <is>
          <t>CIL-88004</t>
        </is>
      </c>
      <c r="F5" s="8" t="inlineStr">
        <is>
          <t>Curitiba - PR</t>
        </is>
      </c>
      <c r="G5" s="8" t="inlineStr">
        <is>
          <t>Cozinha Industrial</t>
        </is>
      </c>
      <c r="H5" s="7" t="inlineStr">
        <is>
          <t>Térreo</t>
        </is>
      </c>
      <c r="I5" s="8" t="inlineStr">
        <is>
          <t>Ana Souza</t>
        </is>
      </c>
      <c r="J5" s="29" t="n">
        <v>44656</v>
      </c>
      <c r="K5" s="29" t="n">
        <v>45973</v>
      </c>
      <c r="L5" s="28" t="n">
        <v>46338</v>
      </c>
      <c r="M5" s="28" t="n">
        <v>46266</v>
      </c>
      <c r="N5" s="8" t="inlineStr">
        <is>
          <t>SafeFire Serviços LTDA</t>
        </is>
      </c>
      <c r="O5" s="7" t="inlineStr">
        <is>
          <t>34.567.890/0001-12</t>
        </is>
      </c>
      <c r="P5" s="7">
        <f>IF(L5&lt;TODAY(),"Vencido",IF(L5&lt;=TODAY()+30,"Vence em até 30 dias","Válido"))</f>
        <v/>
      </c>
      <c r="Q5" s="7">
        <f>IF(M5&lt;TODAY(),"Inspeção atrasada",IF(M5&lt;=TODAY()+30,"Inspeção próxima","Em dia"))</f>
        <v/>
      </c>
      <c r="R5" s="6" t="inlineStr">
        <is>
          <t>Em conformidade</t>
        </is>
      </c>
    </row>
    <row r="6">
      <c r="A6" s="2" t="inlineStr">
        <is>
          <t>EXT-005</t>
        </is>
      </c>
      <c r="B6" s="3" t="inlineStr">
        <is>
          <t>Espuma Mecânica</t>
        </is>
      </c>
      <c r="C6" s="2" t="n">
        <v>10</v>
      </c>
      <c r="D6" s="2" t="inlineStr">
        <is>
          <t>PAT-1005</t>
        </is>
      </c>
      <c r="E6" s="2" t="inlineStr">
        <is>
          <t>CIL-88005</t>
        </is>
      </c>
      <c r="F6" s="3" t="inlineStr">
        <is>
          <t>Porto Alegre - RS</t>
        </is>
      </c>
      <c r="G6" s="3" t="inlineStr">
        <is>
          <t>Depósito</t>
        </is>
      </c>
      <c r="H6" s="2" t="inlineStr">
        <is>
          <t>Subsolo</t>
        </is>
      </c>
      <c r="I6" s="3" t="inlineStr">
        <is>
          <t>Carlos Pereira</t>
        </is>
      </c>
      <c r="J6" s="27" t="n">
        <v>44104</v>
      </c>
      <c r="K6" s="27" t="n">
        <v>45672</v>
      </c>
      <c r="L6" s="28" t="n">
        <v>46037</v>
      </c>
      <c r="M6" s="28" t="n">
        <v>46042</v>
      </c>
      <c r="N6" s="3" t="inlineStr">
        <is>
          <t>Extinor Manutenção S.A.</t>
        </is>
      </c>
      <c r="O6" s="2" t="inlineStr">
        <is>
          <t>23.456.789/0001-01</t>
        </is>
      </c>
      <c r="P6" s="2">
        <f>IF(L6&lt;TODAY(),"Vencido",IF(L6&lt;=TODAY()+30,"Vence em até 30 dias","Válido"))</f>
        <v/>
      </c>
      <c r="Q6" s="2">
        <f>IF(M6&lt;TODAY(),"Inspeção atrasada",IF(M6&lt;=TODAY()+30,"Inspeção próxima","Em dia"))</f>
        <v/>
      </c>
      <c r="R6" s="6" t="inlineStr">
        <is>
          <t>Recarga vencida - agendar</t>
        </is>
      </c>
    </row>
    <row r="7">
      <c r="A7" s="7" t="inlineStr">
        <is>
          <t>EXT-006</t>
        </is>
      </c>
      <c r="B7" s="8" t="inlineStr">
        <is>
          <t>Pó Químico ABC</t>
        </is>
      </c>
      <c r="C7" s="7" t="n">
        <v>6</v>
      </c>
      <c r="D7" s="7" t="inlineStr">
        <is>
          <t>PAT-1006</t>
        </is>
      </c>
      <c r="E7" s="7" t="inlineStr">
        <is>
          <t>CIL-88006</t>
        </is>
      </c>
      <c r="F7" s="8" t="inlineStr">
        <is>
          <t>Salvador - BA</t>
        </is>
      </c>
      <c r="G7" s="8" t="inlineStr">
        <is>
          <t>Recepção</t>
        </is>
      </c>
      <c r="H7" s="7" t="inlineStr">
        <is>
          <t>Térreo</t>
        </is>
      </c>
      <c r="I7" s="8" t="inlineStr">
        <is>
          <t>Juliana Costa</t>
        </is>
      </c>
      <c r="J7" s="29" t="n">
        <v>44971</v>
      </c>
      <c r="K7" s="29" t="n">
        <v>46042</v>
      </c>
      <c r="L7" s="28" t="n">
        <v>46407</v>
      </c>
      <c r="M7" s="28" t="n">
        <v>46254</v>
      </c>
      <c r="N7" s="8" t="inlineStr">
        <is>
          <t>FogoSeg Manutenções LTDA</t>
        </is>
      </c>
      <c r="O7" s="7" t="inlineStr">
        <is>
          <t>12.345.678/0001-90</t>
        </is>
      </c>
      <c r="P7" s="7">
        <f>IF(L7&lt;TODAY(),"Vencido",IF(L7&lt;=TODAY()+30,"Vence em até 30 dias","Válido"))</f>
        <v/>
      </c>
      <c r="Q7" s="7">
        <f>IF(M7&lt;TODAY(),"Inspeção atrasada",IF(M7&lt;=TODAY()+30,"Inspeção próxima","Em dia"))</f>
        <v/>
      </c>
      <c r="R7" s="6" t="inlineStr">
        <is>
          <t>Equipamento novo</t>
        </is>
      </c>
    </row>
    <row r="8">
      <c r="A8" s="2" t="inlineStr">
        <is>
          <t>EXT-007</t>
        </is>
      </c>
      <c r="B8" s="3" t="inlineStr">
        <is>
          <t>CO₂</t>
        </is>
      </c>
      <c r="C8" s="2" t="n">
        <v>4</v>
      </c>
      <c r="D8" s="2" t="inlineStr">
        <is>
          <t>PAT-1007</t>
        </is>
      </c>
      <c r="E8" s="2" t="inlineStr">
        <is>
          <t>CIL-88007</t>
        </is>
      </c>
      <c r="F8" s="3" t="inlineStr">
        <is>
          <t>Recife - PE</t>
        </is>
      </c>
      <c r="G8" s="3" t="inlineStr">
        <is>
          <t>Sala de Servidores</t>
        </is>
      </c>
      <c r="H8" s="2" t="inlineStr">
        <is>
          <t>1º andar</t>
        </is>
      </c>
      <c r="I8" s="3" t="inlineStr">
        <is>
          <t>Rafael Almeida</t>
        </is>
      </c>
      <c r="J8" s="27" t="n">
        <v>44385</v>
      </c>
      <c r="K8" s="27" t="n">
        <v>45901</v>
      </c>
      <c r="L8" s="28" t="n">
        <v>46266</v>
      </c>
      <c r="M8" s="28" t="n">
        <v>46249</v>
      </c>
      <c r="N8" s="3" t="inlineStr">
        <is>
          <t>SafeFire Serviços LTDA</t>
        </is>
      </c>
      <c r="O8" s="2" t="inlineStr">
        <is>
          <t>34.567.890/0001-12</t>
        </is>
      </c>
      <c r="P8" s="2">
        <f>IF(L8&lt;TODAY(),"Vencido",IF(L8&lt;=TODAY()+30,"Vence em até 30 dias","Válido"))</f>
        <v/>
      </c>
      <c r="Q8" s="2">
        <f>IF(M8&lt;TODAY(),"Inspeção atrasada",IF(M8&lt;=TODAY()+30,"Inspeção próxima","Em dia"))</f>
        <v/>
      </c>
      <c r="R8" s="6" t="inlineStr">
        <is>
          <t>Protege equipamentos eletrônicos</t>
        </is>
      </c>
    </row>
    <row r="9">
      <c r="A9" s="7" t="inlineStr">
        <is>
          <t>EXT-008</t>
        </is>
      </c>
      <c r="B9" s="8" t="inlineStr">
        <is>
          <t>Pó Químico ABC</t>
        </is>
      </c>
      <c r="C9" s="7" t="n">
        <v>12</v>
      </c>
      <c r="D9" s="7" t="inlineStr">
        <is>
          <t>PAT-1008</t>
        </is>
      </c>
      <c r="E9" s="7" t="inlineStr">
        <is>
          <t>CIL-88008</t>
        </is>
      </c>
      <c r="F9" s="8" t="inlineStr">
        <is>
          <t>Fortaleza - CE</t>
        </is>
      </c>
      <c r="G9" s="8" t="inlineStr">
        <is>
          <t>Garagem</t>
        </is>
      </c>
      <c r="H9" s="7" t="inlineStr">
        <is>
          <t>Subsolo</t>
        </is>
      </c>
      <c r="I9" s="8" t="inlineStr">
        <is>
          <t>Camila Ferreira</t>
        </is>
      </c>
      <c r="J9" s="29" t="n">
        <v>44160</v>
      </c>
      <c r="K9" s="29" t="n">
        <v>45838</v>
      </c>
      <c r="L9" s="28" t="n">
        <v>46203</v>
      </c>
      <c r="M9" s="28" t="n">
        <v>46208</v>
      </c>
      <c r="N9" s="8" t="inlineStr">
        <is>
          <t>Nordeste Extintores LTDA</t>
        </is>
      </c>
      <c r="O9" s="7" t="inlineStr">
        <is>
          <t>45.678.901/0001-23</t>
        </is>
      </c>
      <c r="P9" s="7">
        <f>IF(L9&lt;TODAY(),"Vencido",IF(L9&lt;=TODAY()+30,"Vence em até 30 dias","Válido"))</f>
        <v/>
      </c>
      <c r="Q9" s="7">
        <f>IF(M9&lt;TODAY(),"Inspeção atrasada",IF(M9&lt;=TODAY()+30,"Inspeção próxima","Em dia"))</f>
        <v/>
      </c>
      <c r="R9" s="6" t="inlineStr">
        <is>
          <t>Inspeção atrasada</t>
        </is>
      </c>
    </row>
    <row r="10">
      <c r="A10" s="2" t="inlineStr">
        <is>
          <t>EXT-009</t>
        </is>
      </c>
      <c r="B10" s="3" t="inlineStr">
        <is>
          <t>Água Pressurizada</t>
        </is>
      </c>
      <c r="C10" s="2" t="n">
        <v>10</v>
      </c>
      <c r="D10" s="2" t="inlineStr">
        <is>
          <t>PAT-1009</t>
        </is>
      </c>
      <c r="E10" s="2" t="inlineStr">
        <is>
          <t>CIL-88009</t>
        </is>
      </c>
      <c r="F10" s="3" t="inlineStr">
        <is>
          <t>Brasília - DF</t>
        </is>
      </c>
      <c r="G10" s="3" t="inlineStr">
        <is>
          <t>Auditório</t>
        </is>
      </c>
      <c r="H10" s="2" t="inlineStr">
        <is>
          <t>Térreo</t>
        </is>
      </c>
      <c r="I10" s="3" t="inlineStr">
        <is>
          <t>Lucas Rodrigues</t>
        </is>
      </c>
      <c r="J10" s="27" t="n">
        <v>44790</v>
      </c>
      <c r="K10" s="27" t="n">
        <v>45996</v>
      </c>
      <c r="L10" s="28" t="n">
        <v>46361</v>
      </c>
      <c r="M10" s="28" t="n">
        <v>46305</v>
      </c>
      <c r="N10" s="3" t="inlineStr">
        <is>
          <t>Extinor Manutenção S.A.</t>
        </is>
      </c>
      <c r="O10" s="2" t="inlineStr">
        <is>
          <t>23.456.789/0001-01</t>
        </is>
      </c>
      <c r="P10" s="2">
        <f>IF(L10&lt;TODAY(),"Vencido",IF(L10&lt;=TODAY()+30,"Vence em até 30 dias","Válido"))</f>
        <v/>
      </c>
      <c r="Q10" s="2">
        <f>IF(M10&lt;TODAY(),"Inspeção atrasada",IF(M10&lt;=TODAY()+30,"Inspeção próxima","Em dia"))</f>
        <v/>
      </c>
      <c r="R10" s="6" t="inlineStr">
        <is>
          <t>Em conformidade</t>
        </is>
      </c>
    </row>
    <row r="11">
      <c r="A11" s="7" t="inlineStr">
        <is>
          <t>EXT-010</t>
        </is>
      </c>
      <c r="B11" s="8" t="inlineStr">
        <is>
          <t>Pó Químico ABC</t>
        </is>
      </c>
      <c r="C11" s="7" t="n">
        <v>6</v>
      </c>
      <c r="D11" s="7" t="inlineStr">
        <is>
          <t>PAT-1010</t>
        </is>
      </c>
      <c r="E11" s="7" t="inlineStr">
        <is>
          <t>CIL-88010</t>
        </is>
      </c>
      <c r="F11" s="8" t="inlineStr">
        <is>
          <t>Campinas - SP</t>
        </is>
      </c>
      <c r="G11" s="8" t="inlineStr">
        <is>
          <t>Laboratório</t>
        </is>
      </c>
      <c r="H11" s="7" t="inlineStr">
        <is>
          <t>1º andar</t>
        </is>
      </c>
      <c r="I11" s="8" t="inlineStr">
        <is>
          <t>Fernanda Lima</t>
        </is>
      </c>
      <c r="J11" s="29" t="n">
        <v>45049</v>
      </c>
      <c r="K11" s="29" t="n">
        <v>46081</v>
      </c>
      <c r="L11" s="28" t="n">
        <v>46446</v>
      </c>
      <c r="M11" s="28" t="n">
        <v>46259</v>
      </c>
      <c r="N11" s="8" t="inlineStr">
        <is>
          <t>FogoSeg Manutenções LTDA</t>
        </is>
      </c>
      <c r="O11" s="7" t="inlineStr">
        <is>
          <t>12.345.678/0001-90</t>
        </is>
      </c>
      <c r="P11" s="7">
        <f>IF(L11&lt;TODAY(),"Vencido",IF(L11&lt;=TODAY()+30,"Vence em até 30 dias","Válido"))</f>
        <v/>
      </c>
      <c r="Q11" s="7">
        <f>IF(M11&lt;TODAY(),"Inspeção atrasada",IF(M11&lt;=TODAY()+30,"Inspeção próxima","Em dia"))</f>
        <v/>
      </c>
      <c r="R11" s="6" t="inlineStr">
        <is>
          <t>Sem pendências</t>
        </is>
      </c>
    </row>
    <row r="12"/>
    <row r="13">
      <c r="A13" s="10" t="inlineStr">
        <is>
          <t>Legenda: vermelho = vencido/atrasado; amarelo = atenção (30 dias); verde = em conformidade.</t>
        </is>
      </c>
    </row>
  </sheetData>
  <conditionalFormatting sqref="P2:P11">
    <cfRule type="expression" priority="1" dxfId="0" stopIfTrue="1">
      <formula>P2="Vencido"</formula>
    </cfRule>
    <cfRule type="expression" priority="2" dxfId="1" stopIfTrue="1">
      <formula>P2="Vence em até 30 dias"</formula>
    </cfRule>
    <cfRule type="expression" priority="3" dxfId="2" stopIfTrue="1">
      <formula>P2="Válido"</formula>
    </cfRule>
  </conditionalFormatting>
  <conditionalFormatting sqref="Q2:Q11">
    <cfRule type="expression" priority="4" dxfId="0" stopIfTrue="1">
      <formula>Q2="Inspeção atrasada"</formula>
    </cfRule>
    <cfRule type="expression" priority="5" dxfId="1" stopIfTrue="1">
      <formula>Q2="Inspeção próxima"</formula>
    </cfRule>
    <cfRule type="expression" priority="6" dxfId="2" stopIfTrue="1">
      <formula>Q2="Em dia"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16" customWidth="1" min="3" max="3"/>
    <col width="20" customWidth="1" min="4" max="4"/>
    <col width="13" customWidth="1" min="5" max="5"/>
    <col width="22" customWidth="1" min="6" max="6"/>
    <col width="28" customWidth="1" min="7" max="7"/>
    <col width="17" customWidth="1" min="8" max="8"/>
    <col width="19" customWidth="1" min="9" max="9"/>
    <col width="18" customWidth="1" min="10" max="10"/>
    <col width="20" customWidth="1" min="11" max="11"/>
    <col width="30" customWidth="1" min="12" max="12"/>
    <col width="15" customWidth="1" min="13" max="13"/>
    <col width="20" customWidth="1" min="14" max="14"/>
    <col width="16" customWidth="1" min="15" max="15"/>
    <col width="32" customWidth="1" min="16" max="16"/>
    <col width="22" customWidth="1" min="17" max="17"/>
    <col width="20" customWidth="1" min="18" max="18"/>
  </cols>
  <sheetData>
    <row r="1">
      <c r="A1" s="1" t="inlineStr">
        <is>
          <t>Nº da Inspeção</t>
        </is>
      </c>
      <c r="B1" s="1" t="inlineStr">
        <is>
          <t>ID do Extintor</t>
        </is>
      </c>
      <c r="C1" s="1" t="inlineStr">
        <is>
          <t>Data da Inspeção</t>
        </is>
      </c>
      <c r="D1" s="1" t="inlineStr">
        <is>
          <t>Inspetor/Responsável</t>
        </is>
      </c>
      <c r="E1" s="1" t="inlineStr">
        <is>
          <t>Lacre Íntegro?</t>
        </is>
      </c>
      <c r="F1" s="1" t="inlineStr">
        <is>
          <t>Manômetro na Faixa Verde?</t>
        </is>
      </c>
      <c r="G1" s="1" t="inlineStr">
        <is>
          <t>Mangueira/Agulheta em Bom Estado?</t>
        </is>
      </c>
      <c r="H1" s="1" t="inlineStr">
        <is>
          <t>Sinalização Visível?</t>
        </is>
      </c>
      <c r="I1" s="1" t="inlineStr">
        <is>
          <t>Acesso Desobstruído?</t>
        </is>
      </c>
      <c r="J1" s="1" t="inlineStr">
        <is>
          <t>Extintor no Suporte?</t>
        </is>
      </c>
      <c r="K1" s="1" t="inlineStr">
        <is>
          <t>Necessita Manutenção?</t>
        </is>
      </c>
      <c r="L1" s="1" t="inlineStr">
        <is>
          <t>Serviço Recomendado</t>
        </is>
      </c>
      <c r="M1" s="1" t="inlineStr">
        <is>
          <t>Custo Estimado</t>
        </is>
      </c>
      <c r="N1" s="1" t="inlineStr">
        <is>
          <t>Data Limite para Correção</t>
        </is>
      </c>
      <c r="O1" s="1" t="inlineStr">
        <is>
          <t>Status da Correção</t>
        </is>
      </c>
      <c r="P1" s="1" t="inlineStr">
        <is>
          <t>Observações</t>
        </is>
      </c>
      <c r="Q1" s="1" t="inlineStr">
        <is>
          <t>Localização (busca automática)</t>
        </is>
      </c>
      <c r="R1" s="1" t="inlineStr">
        <is>
          <t>Resultado da Inspeção</t>
        </is>
      </c>
    </row>
    <row r="2">
      <c r="A2" s="2" t="n">
        <v>1</v>
      </c>
      <c r="B2" s="2" t="inlineStr">
        <is>
          <t>EXT-001</t>
        </is>
      </c>
      <c r="C2" s="27" t="n">
        <v>46037</v>
      </c>
      <c r="D2" s="3" t="inlineStr">
        <is>
          <t>João Silva</t>
        </is>
      </c>
      <c r="E2" s="11" t="inlineStr">
        <is>
          <t>Sim</t>
        </is>
      </c>
      <c r="F2" s="11" t="inlineStr">
        <is>
          <t>Sim</t>
        </is>
      </c>
      <c r="G2" s="11" t="inlineStr">
        <is>
          <t>Sim</t>
        </is>
      </c>
      <c r="H2" s="11" t="inlineStr">
        <is>
          <t>Sim</t>
        </is>
      </c>
      <c r="I2" s="11" t="inlineStr">
        <is>
          <t>Sim</t>
        </is>
      </c>
      <c r="J2" s="11" t="inlineStr">
        <is>
          <t>Sim</t>
        </is>
      </c>
      <c r="K2" s="11" t="inlineStr">
        <is>
          <t>Não</t>
        </is>
      </c>
      <c r="L2" s="3" t="inlineStr">
        <is>
          <t>Nenhum</t>
        </is>
      </c>
      <c r="M2" s="30" t="n">
        <v>0</v>
      </c>
      <c r="N2" s="27" t="n">
        <v>46068</v>
      </c>
      <c r="O2" s="2" t="inlineStr">
        <is>
          <t>Concluído</t>
        </is>
      </c>
      <c r="P2" s="3" t="inlineStr">
        <is>
          <t>Tudo em ordem</t>
        </is>
      </c>
      <c r="Q2" s="3">
        <f>IFERROR(VLOOKUP(B2,Cadastro_Extintores!A:R,6,FALSE),"ID não encontrado")</f>
        <v/>
      </c>
      <c r="R2" s="2">
        <f>IF(COUNTIF(E2:J2,"Não")&gt;0,"Não conforme","Conforme")</f>
        <v/>
      </c>
    </row>
    <row r="3">
      <c r="A3" s="7" t="n">
        <v>2</v>
      </c>
      <c r="B3" s="7" t="inlineStr">
        <is>
          <t>EXT-002</t>
        </is>
      </c>
      <c r="C3" s="29" t="n">
        <v>46063</v>
      </c>
      <c r="D3" s="8" t="inlineStr">
        <is>
          <t>Maria Oliveira</t>
        </is>
      </c>
      <c r="E3" s="11" t="inlineStr">
        <is>
          <t>Sim</t>
        </is>
      </c>
      <c r="F3" s="11" t="inlineStr">
        <is>
          <t>Sim</t>
        </is>
      </c>
      <c r="G3" s="11" t="inlineStr">
        <is>
          <t>Não</t>
        </is>
      </c>
      <c r="H3" s="11" t="inlineStr">
        <is>
          <t>Sim</t>
        </is>
      </c>
      <c r="I3" s="11" t="inlineStr">
        <is>
          <t>Sim</t>
        </is>
      </c>
      <c r="J3" s="11" t="inlineStr">
        <is>
          <t>Sim</t>
        </is>
      </c>
      <c r="K3" s="11" t="inlineStr">
        <is>
          <t>Sim</t>
        </is>
      </c>
      <c r="L3" s="8" t="inlineStr">
        <is>
          <t>Substituição da mangueira</t>
        </is>
      </c>
      <c r="M3" s="31" t="n">
        <v>180</v>
      </c>
      <c r="N3" s="29" t="n">
        <v>46091</v>
      </c>
      <c r="O3" s="7" t="inlineStr">
        <is>
          <t>Em andamento</t>
        </is>
      </c>
      <c r="P3" s="8" t="inlineStr">
        <is>
          <t>Mangueira ressecada</t>
        </is>
      </c>
      <c r="Q3" s="8">
        <f>IFERROR(VLOOKUP(B3,Cadastro_Extintores!A:R,6,FALSE),"ID não encontrado")</f>
        <v/>
      </c>
      <c r="R3" s="7">
        <f>IF(COUNTIF(E3:J3,"Não")&gt;0,"Não conforme","Conforme")</f>
        <v/>
      </c>
    </row>
    <row r="4">
      <c r="A4" s="2" t="n">
        <v>3</v>
      </c>
      <c r="B4" s="2" t="inlineStr">
        <is>
          <t>EXT-003</t>
        </is>
      </c>
      <c r="C4" s="27" t="n">
        <v>46086</v>
      </c>
      <c r="D4" s="3" t="inlineStr">
        <is>
          <t>Pedro Santos</t>
        </is>
      </c>
      <c r="E4" s="11" t="inlineStr">
        <is>
          <t>Não</t>
        </is>
      </c>
      <c r="F4" s="11" t="inlineStr">
        <is>
          <t>N/A</t>
        </is>
      </c>
      <c r="G4" s="11" t="inlineStr">
        <is>
          <t>Sim</t>
        </is>
      </c>
      <c r="H4" s="11" t="inlineStr">
        <is>
          <t>Sim</t>
        </is>
      </c>
      <c r="I4" s="11" t="inlineStr">
        <is>
          <t>Não</t>
        </is>
      </c>
      <c r="J4" s="11" t="inlineStr">
        <is>
          <t>Sim</t>
        </is>
      </c>
      <c r="K4" s="11" t="inlineStr">
        <is>
          <t>Sim</t>
        </is>
      </c>
      <c r="L4" s="3" t="inlineStr">
        <is>
          <t>Recarga e novo lacre</t>
        </is>
      </c>
      <c r="M4" s="30" t="n">
        <v>250</v>
      </c>
      <c r="N4" s="27" t="n">
        <v>46101</v>
      </c>
      <c r="O4" s="2" t="inlineStr">
        <is>
          <t>Pendente</t>
        </is>
      </c>
      <c r="P4" s="3" t="inlineStr">
        <is>
          <t>Lacre rompido e acesso obstruído</t>
        </is>
      </c>
      <c r="Q4" s="3">
        <f>IFERROR(VLOOKUP(B4,Cadastro_Extintores!A:R,6,FALSE),"ID não encontrado")</f>
        <v/>
      </c>
      <c r="R4" s="2">
        <f>IF(COUNTIF(E4:J4,"Não")&gt;0,"Não conforme","Conforme")</f>
        <v/>
      </c>
    </row>
    <row r="5">
      <c r="A5" s="7" t="n">
        <v>4</v>
      </c>
      <c r="B5" s="7" t="inlineStr">
        <is>
          <t>EXT-004</t>
        </is>
      </c>
      <c r="C5" s="29" t="n">
        <v>46124</v>
      </c>
      <c r="D5" s="8" t="inlineStr">
        <is>
          <t>Ana Souza</t>
        </is>
      </c>
      <c r="E5" s="11" t="inlineStr">
        <is>
          <t>Sim</t>
        </is>
      </c>
      <c r="F5" s="11" t="inlineStr">
        <is>
          <t>Sim</t>
        </is>
      </c>
      <c r="G5" s="11" t="inlineStr">
        <is>
          <t>Sim</t>
        </is>
      </c>
      <c r="H5" s="11" t="inlineStr">
        <is>
          <t>Sim</t>
        </is>
      </c>
      <c r="I5" s="11" t="inlineStr">
        <is>
          <t>Sim</t>
        </is>
      </c>
      <c r="J5" s="11" t="inlineStr">
        <is>
          <t>Sim</t>
        </is>
      </c>
      <c r="K5" s="11" t="inlineStr">
        <is>
          <t>Não</t>
        </is>
      </c>
      <c r="L5" s="8" t="inlineStr">
        <is>
          <t>Nenhum</t>
        </is>
      </c>
      <c r="M5" s="31" t="n">
        <v>0</v>
      </c>
      <c r="N5" s="29" t="n">
        <v>46154</v>
      </c>
      <c r="O5" s="7" t="inlineStr">
        <is>
          <t>Concluído</t>
        </is>
      </c>
      <c r="P5" s="8" t="inlineStr">
        <is>
          <t>Conforme</t>
        </is>
      </c>
      <c r="Q5" s="8">
        <f>IFERROR(VLOOKUP(B5,Cadastro_Extintores!A:R,6,FALSE),"ID não encontrado")</f>
        <v/>
      </c>
      <c r="R5" s="7">
        <f>IF(COUNTIF(E5:J5,"Não")&gt;0,"Não conforme","Conforme")</f>
        <v/>
      </c>
    </row>
    <row r="6">
      <c r="A6" s="2" t="n">
        <v>5</v>
      </c>
      <c r="B6" s="2" t="inlineStr">
        <is>
          <t>EXT-005</t>
        </is>
      </c>
      <c r="C6" s="27" t="n">
        <v>46044</v>
      </c>
      <c r="D6" s="3" t="inlineStr">
        <is>
          <t>Carlos Pereira</t>
        </is>
      </c>
      <c r="E6" s="11" t="inlineStr">
        <is>
          <t>Sim</t>
        </is>
      </c>
      <c r="F6" s="11" t="inlineStr">
        <is>
          <t>Não</t>
        </is>
      </c>
      <c r="G6" s="11" t="inlineStr">
        <is>
          <t>Sim</t>
        </is>
      </c>
      <c r="H6" s="11" t="inlineStr">
        <is>
          <t>Não</t>
        </is>
      </c>
      <c r="I6" s="11" t="inlineStr">
        <is>
          <t>Sim</t>
        </is>
      </c>
      <c r="J6" s="11" t="inlineStr">
        <is>
          <t>Sim</t>
        </is>
      </c>
      <c r="K6" s="11" t="inlineStr">
        <is>
          <t>Sim</t>
        </is>
      </c>
      <c r="L6" s="3" t="inlineStr">
        <is>
          <t>Recarga e reposição de sinalização</t>
        </is>
      </c>
      <c r="M6" s="30" t="n">
        <v>280</v>
      </c>
      <c r="N6" s="27" t="n">
        <v>46058</v>
      </c>
      <c r="O6" s="2" t="inlineStr">
        <is>
          <t>Concluído</t>
        </is>
      </c>
      <c r="P6" s="3" t="inlineStr">
        <is>
          <t>Pressão abaixo da faixa verde</t>
        </is>
      </c>
      <c r="Q6" s="3">
        <f>IFERROR(VLOOKUP(B6,Cadastro_Extintores!A:R,6,FALSE),"ID não encontrado")</f>
        <v/>
      </c>
      <c r="R6" s="2">
        <f>IF(COUNTIF(E6:J6,"Não")&gt;0,"Não conforme","Conforme")</f>
        <v/>
      </c>
    </row>
    <row r="7">
      <c r="A7" s="7" t="n">
        <v>6</v>
      </c>
      <c r="B7" s="7" t="inlineStr">
        <is>
          <t>EXT-006</t>
        </is>
      </c>
      <c r="C7" s="29" t="n">
        <v>46160</v>
      </c>
      <c r="D7" s="8" t="inlineStr">
        <is>
          <t>Juliana Costa</t>
        </is>
      </c>
      <c r="E7" s="11" t="inlineStr">
        <is>
          <t>Sim</t>
        </is>
      </c>
      <c r="F7" s="11" t="inlineStr">
        <is>
          <t>Sim</t>
        </is>
      </c>
      <c r="G7" s="11" t="inlineStr">
        <is>
          <t>Sim</t>
        </is>
      </c>
      <c r="H7" s="11" t="inlineStr">
        <is>
          <t>Sim</t>
        </is>
      </c>
      <c r="I7" s="11" t="inlineStr">
        <is>
          <t>Sim</t>
        </is>
      </c>
      <c r="J7" s="11" t="inlineStr">
        <is>
          <t>Sim</t>
        </is>
      </c>
      <c r="K7" s="11" t="inlineStr">
        <is>
          <t>Não</t>
        </is>
      </c>
      <c r="L7" s="8" t="inlineStr">
        <is>
          <t>Nenhum</t>
        </is>
      </c>
      <c r="M7" s="31" t="n">
        <v>0</v>
      </c>
      <c r="N7" s="29" t="n">
        <v>46191</v>
      </c>
      <c r="O7" s="7" t="inlineStr">
        <is>
          <t>Concluído</t>
        </is>
      </c>
      <c r="P7" s="8" t="inlineStr">
        <is>
          <t>Conforme</t>
        </is>
      </c>
      <c r="Q7" s="8">
        <f>IFERROR(VLOOKUP(B7,Cadastro_Extintores!A:R,6,FALSE),"ID não encontrado")</f>
        <v/>
      </c>
      <c r="R7" s="7">
        <f>IF(COUNTIF(E7:J7,"Não")&gt;0,"Não conforme","Conforme")</f>
        <v/>
      </c>
    </row>
    <row r="8">
      <c r="A8" s="2" t="n">
        <v>7</v>
      </c>
      <c r="B8" s="2" t="inlineStr">
        <is>
          <t>EXT-007</t>
        </is>
      </c>
      <c r="C8" s="27" t="n">
        <v>46181</v>
      </c>
      <c r="D8" s="3" t="inlineStr">
        <is>
          <t>Rafael Almeida</t>
        </is>
      </c>
      <c r="E8" s="11" t="inlineStr">
        <is>
          <t>Sim</t>
        </is>
      </c>
      <c r="F8" s="11" t="inlineStr">
        <is>
          <t>N/A</t>
        </is>
      </c>
      <c r="G8" s="11" t="inlineStr">
        <is>
          <t>Sim</t>
        </is>
      </c>
      <c r="H8" s="11" t="inlineStr">
        <is>
          <t>Sim</t>
        </is>
      </c>
      <c r="I8" s="11" t="inlineStr">
        <is>
          <t>Sim</t>
        </is>
      </c>
      <c r="J8" s="11" t="inlineStr">
        <is>
          <t>Não</t>
        </is>
      </c>
      <c r="K8" s="11" t="inlineStr">
        <is>
          <t>Sim</t>
        </is>
      </c>
      <c r="L8" s="3" t="inlineStr">
        <is>
          <t>Reinstalação no suporte</t>
        </is>
      </c>
      <c r="M8" s="30" t="n">
        <v>60</v>
      </c>
      <c r="N8" s="27" t="n">
        <v>46193</v>
      </c>
      <c r="O8" s="2" t="inlineStr">
        <is>
          <t>Concluído</t>
        </is>
      </c>
      <c r="P8" s="3" t="inlineStr">
        <is>
          <t>Extintor fora do suporte</t>
        </is>
      </c>
      <c r="Q8" s="3">
        <f>IFERROR(VLOOKUP(B8,Cadastro_Extintores!A:R,6,FALSE),"ID não encontrado")</f>
        <v/>
      </c>
      <c r="R8" s="2">
        <f>IF(COUNTIF(E8:J8,"Não")&gt;0,"Não conforme","Conforme")</f>
        <v/>
      </c>
    </row>
    <row r="9">
      <c r="A9" s="7" t="n">
        <v>8</v>
      </c>
      <c r="B9" s="7" t="inlineStr">
        <is>
          <t>EXT-008</t>
        </is>
      </c>
      <c r="C9" s="29" t="n">
        <v>46208</v>
      </c>
      <c r="D9" s="8" t="inlineStr">
        <is>
          <t>Camila Ferreira</t>
        </is>
      </c>
      <c r="E9" s="11" t="inlineStr">
        <is>
          <t>Não</t>
        </is>
      </c>
      <c r="F9" s="11" t="inlineStr">
        <is>
          <t>Não</t>
        </is>
      </c>
      <c r="G9" s="11" t="inlineStr">
        <is>
          <t>Sim</t>
        </is>
      </c>
      <c r="H9" s="11" t="inlineStr">
        <is>
          <t>Sim</t>
        </is>
      </c>
      <c r="I9" s="11" t="inlineStr">
        <is>
          <t>Sim</t>
        </is>
      </c>
      <c r="J9" s="11" t="inlineStr">
        <is>
          <t>Sim</t>
        </is>
      </c>
      <c r="K9" s="11" t="inlineStr">
        <is>
          <t>Sim</t>
        </is>
      </c>
      <c r="L9" s="8" t="inlineStr">
        <is>
          <t>Teste hidrostático e recarga</t>
        </is>
      </c>
      <c r="M9" s="31" t="n">
        <v>270</v>
      </c>
      <c r="N9" s="29" t="n">
        <v>46228</v>
      </c>
      <c r="O9" s="7" t="inlineStr">
        <is>
          <t>Em andamento</t>
        </is>
      </c>
      <c r="P9" s="8" t="inlineStr">
        <is>
          <t>Vencido e lacre rompido</t>
        </is>
      </c>
      <c r="Q9" s="8">
        <f>IFERROR(VLOOKUP(B9,Cadastro_Extintores!A:R,6,FALSE),"ID não encontrado")</f>
        <v/>
      </c>
      <c r="R9" s="7">
        <f>IF(COUNTIF(E9:J9,"Não")&gt;0,"Não conforme","Conforme")</f>
        <v/>
      </c>
    </row>
    <row r="10">
      <c r="A10" s="2" t="n">
        <v>9</v>
      </c>
      <c r="B10" s="2" t="inlineStr">
        <is>
          <t>EXT-009</t>
        </is>
      </c>
      <c r="C10" s="27" t="n">
        <v>46223</v>
      </c>
      <c r="D10" s="3" t="inlineStr">
        <is>
          <t>Lucas Rodrigues</t>
        </is>
      </c>
      <c r="E10" s="11" t="inlineStr">
        <is>
          <t>Sim</t>
        </is>
      </c>
      <c r="F10" s="11" t="inlineStr">
        <is>
          <t>Sim</t>
        </is>
      </c>
      <c r="G10" s="11" t="inlineStr">
        <is>
          <t>Sim</t>
        </is>
      </c>
      <c r="H10" s="11" t="inlineStr">
        <is>
          <t>Sim</t>
        </is>
      </c>
      <c r="I10" s="11" t="inlineStr">
        <is>
          <t>Sim</t>
        </is>
      </c>
      <c r="J10" s="11" t="inlineStr">
        <is>
          <t>Sim</t>
        </is>
      </c>
      <c r="K10" s="11" t="inlineStr">
        <is>
          <t>Não</t>
        </is>
      </c>
      <c r="L10" s="3" t="inlineStr">
        <is>
          <t>Nenhum</t>
        </is>
      </c>
      <c r="M10" s="30" t="n">
        <v>0</v>
      </c>
      <c r="N10" s="27" t="n">
        <v>46254</v>
      </c>
      <c r="O10" s="2" t="inlineStr">
        <is>
          <t>Concluído</t>
        </is>
      </c>
      <c r="P10" s="3" t="inlineStr">
        <is>
          <t>Conforme</t>
        </is>
      </c>
      <c r="Q10" s="3">
        <f>IFERROR(VLOOKUP(B10,Cadastro_Extintores!A:R,6,FALSE),"ID não encontrado")</f>
        <v/>
      </c>
      <c r="R10" s="2">
        <f>IF(COUNTIF(E10:J10,"Não")&gt;0,"Não conforme","Conforme")</f>
        <v/>
      </c>
    </row>
    <row r="11">
      <c r="A11" s="7" t="n">
        <v>10</v>
      </c>
      <c r="B11" s="7" t="inlineStr">
        <is>
          <t>EXT-010</t>
        </is>
      </c>
      <c r="C11" s="29" t="n">
        <v>46235</v>
      </c>
      <c r="D11" s="8" t="inlineStr">
        <is>
          <t>Fernanda Lima</t>
        </is>
      </c>
      <c r="E11" s="11" t="inlineStr">
        <is>
          <t>Sim</t>
        </is>
      </c>
      <c r="F11" s="11" t="inlineStr">
        <is>
          <t>Sim</t>
        </is>
      </c>
      <c r="G11" s="11" t="inlineStr">
        <is>
          <t>Sim</t>
        </is>
      </c>
      <c r="H11" s="11" t="inlineStr">
        <is>
          <t>Não</t>
        </is>
      </c>
      <c r="I11" s="11" t="inlineStr">
        <is>
          <t>Sim</t>
        </is>
      </c>
      <c r="J11" s="11" t="inlineStr">
        <is>
          <t>Sim</t>
        </is>
      </c>
      <c r="K11" s="11" t="inlineStr">
        <is>
          <t>Sim</t>
        </is>
      </c>
      <c r="L11" s="8" t="inlineStr">
        <is>
          <t>Reposição de placa de sinalização</t>
        </is>
      </c>
      <c r="M11" s="31" t="n">
        <v>45</v>
      </c>
      <c r="N11" s="29" t="n">
        <v>46249</v>
      </c>
      <c r="O11" s="7" t="inlineStr">
        <is>
          <t>Pendente</t>
        </is>
      </c>
      <c r="P11" s="8" t="inlineStr">
        <is>
          <t>Sinalização encoberta</t>
        </is>
      </c>
      <c r="Q11" s="8">
        <f>IFERROR(VLOOKUP(B11,Cadastro_Extintores!A:R,6,FALSE),"ID não encontrado")</f>
        <v/>
      </c>
      <c r="R11" s="7">
        <f>IF(COUNTIF(E11:J11,"Não")&gt;0,"Não conforme","Conforme")</f>
        <v/>
      </c>
    </row>
    <row r="12"/>
    <row r="13">
      <c r="L13" s="14" t="inlineStr">
        <is>
          <t>Custo total estimado:</t>
        </is>
      </c>
      <c r="M13" s="32">
        <f>SUM(M2:M11)</f>
        <v/>
      </c>
    </row>
    <row r="14">
      <c r="L14" s="14" t="inlineStr">
        <is>
          <t>Custo médio de manutenção:</t>
        </is>
      </c>
      <c r="M14" s="32">
        <f>IFERROR(AVERAGE(M2:M11),0)</f>
        <v/>
      </c>
    </row>
  </sheetData>
  <conditionalFormatting sqref="R2:R11">
    <cfRule type="expression" priority="1" dxfId="0" stopIfTrue="1">
      <formula>R2="Não conforme"</formula>
    </cfRule>
    <cfRule type="expression" priority="2" dxfId="2" stopIfTrue="1">
      <formula>R2="Conforme"</formula>
    </cfRule>
  </conditionalFormatting>
  <dataValidations count="2">
    <dataValidation sqref="E2:J11 K2:K11" showErrorMessage="1" showInputMessage="1" allowBlank="1" type="list">
      <formula1>"Sim,Não,N/A"</formula1>
    </dataValidation>
    <dataValidation sqref="O2:O11" showErrorMessage="1" showInputMessage="1" allowBlank="1" type="list">
      <formula1>"Pendente,Em andamento,Concluído"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3" customWidth="1" min="3" max="3"/>
    <col width="24" customWidth="1" min="4" max="4"/>
    <col width="14" customWidth="1" min="5" max="5"/>
    <col width="3" customWidth="1" min="6" max="6"/>
    <col width="26" customWidth="1" min="7" max="7"/>
    <col width="16" customWidth="1" min="8" max="8"/>
  </cols>
  <sheetData>
    <row r="1">
      <c r="A1" s="16" t="inlineStr">
        <is>
          <t>PAINEL EXECUTIVO — CONTROLE DE EXTINTORES</t>
        </is>
      </c>
    </row>
    <row r="2"/>
    <row r="3">
      <c r="A3" s="17" t="inlineStr">
        <is>
          <t>INDICADORES-CHAVE</t>
        </is>
      </c>
      <c r="D3" s="17" t="inlineStr">
        <is>
          <t>DISTRIBUIÇÃO POR TIPO</t>
        </is>
      </c>
      <c r="G3" s="17" t="inlineStr">
        <is>
          <t>STATUS DE VALIDADE</t>
        </is>
      </c>
    </row>
    <row r="4">
      <c r="A4" s="18" t="inlineStr">
        <is>
          <t>Total de extintores</t>
        </is>
      </c>
      <c r="B4" s="19">
        <f>COUNTA(Cadastro_Extintores!A2:A11)</f>
        <v/>
      </c>
      <c r="D4" s="20" t="inlineStr">
        <is>
          <t>Pó Químico ABC</t>
        </is>
      </c>
      <c r="E4" s="21">
        <f>COUNTIF(Cadastro_Extintores!B2:B11,D4)</f>
        <v/>
      </c>
      <c r="G4" s="20" t="inlineStr">
        <is>
          <t>Válido</t>
        </is>
      </c>
      <c r="H4" s="21">
        <f>COUNTIF(Cadastro_Extintores!P2:P11,G4)</f>
        <v/>
      </c>
    </row>
    <row r="5">
      <c r="A5" s="18" t="inlineStr">
        <is>
          <t>Extintores válidos</t>
        </is>
      </c>
      <c r="B5" s="19">
        <f>COUNTIF(Cadastro_Extintores!P2:P11,"Válido")</f>
        <v/>
      </c>
      <c r="D5" s="20" t="inlineStr">
        <is>
          <t>CO₂</t>
        </is>
      </c>
      <c r="E5" s="21">
        <f>COUNTIF(Cadastro_Extintores!B2:B11,D5)</f>
        <v/>
      </c>
      <c r="G5" s="20" t="inlineStr">
        <is>
          <t>Vence em até 30 dias</t>
        </is>
      </c>
      <c r="H5" s="21">
        <f>COUNTIF(Cadastro_Extintores!P2:P11,G5)</f>
        <v/>
      </c>
    </row>
    <row r="6">
      <c r="A6" s="18" t="inlineStr">
        <is>
          <t>Extintores vencidos</t>
        </is>
      </c>
      <c r="B6" s="19">
        <f>COUNTIF(Cadastro_Extintores!P2:P11,"Vencido")</f>
        <v/>
      </c>
      <c r="D6" s="20" t="inlineStr">
        <is>
          <t>Água Pressurizada</t>
        </is>
      </c>
      <c r="E6" s="21">
        <f>COUNTIF(Cadastro_Extintores!B2:B11,D6)</f>
        <v/>
      </c>
      <c r="G6" s="20" t="inlineStr">
        <is>
          <t>Vencido</t>
        </is>
      </c>
      <c r="H6" s="21">
        <f>COUNTIF(Cadastro_Extintores!P2:P11,G6)</f>
        <v/>
      </c>
    </row>
    <row r="7">
      <c r="A7" s="18" t="inlineStr">
        <is>
          <t>Inspeções atrasadas</t>
        </is>
      </c>
      <c r="B7" s="19">
        <f>COUNTIF(Cadastro_Extintores!Q2:Q11,"Inspeção atrasada")</f>
        <v/>
      </c>
      <c r="D7" s="20" t="inlineStr">
        <is>
          <t>Espuma Mecânica</t>
        </is>
      </c>
      <c r="E7" s="21">
        <f>COUNTIF(Cadastro_Extintores!B2:B11,D7)</f>
        <v/>
      </c>
    </row>
    <row r="8">
      <c r="A8" s="18" t="inlineStr">
        <is>
          <t>% de conformidade</t>
        </is>
      </c>
      <c r="B8" s="33">
        <f>IFERROR(COUNTIF(Inspecoes!R2:R11,"Conforme")/COUNTA(Inspecoes!R2:R11),0)</f>
        <v/>
      </c>
    </row>
    <row r="9">
      <c r="A9" s="18" t="inlineStr">
        <is>
          <t>Custo total estimado</t>
        </is>
      </c>
      <c r="B9" s="31">
        <f>SUM(Inspecoes!M2:M11)</f>
        <v/>
      </c>
    </row>
    <row r="10"/>
    <row r="11"/>
    <row r="12">
      <c r="D12" s="17" t="inlineStr">
        <is>
          <t>CONFORMIDADE DAS INSPEÇÕES</t>
        </is>
      </c>
      <c r="G12" s="17" t="inlineStr">
        <is>
          <t>CUSTO POR DATA DE INSPEÇÃO</t>
        </is>
      </c>
    </row>
    <row r="13">
      <c r="D13" s="20" t="inlineStr">
        <is>
          <t>Conforme</t>
        </is>
      </c>
      <c r="E13" s="21">
        <f>COUNTIF(Inspecoes!R2:R11,D13)</f>
        <v/>
      </c>
      <c r="G13" s="34" t="n">
        <v>46037</v>
      </c>
      <c r="H13" s="35">
        <f>Inspecoes!M2</f>
        <v/>
      </c>
    </row>
    <row r="14">
      <c r="D14" s="20" t="inlineStr">
        <is>
          <t>Não conforme</t>
        </is>
      </c>
      <c r="E14" s="21">
        <f>COUNTIF(Inspecoes!R2:R11,D14)</f>
        <v/>
      </c>
      <c r="G14" s="34" t="n">
        <v>46063</v>
      </c>
      <c r="H14" s="35">
        <f>Inspecoes!M3</f>
        <v/>
      </c>
    </row>
    <row r="15">
      <c r="G15" s="34" t="n">
        <v>46086</v>
      </c>
      <c r="H15" s="35">
        <f>Inspecoes!M4</f>
        <v/>
      </c>
    </row>
    <row r="16">
      <c r="G16" s="34" t="n">
        <v>46124</v>
      </c>
      <c r="H16" s="35">
        <f>Inspecoes!M5</f>
        <v/>
      </c>
    </row>
    <row r="17">
      <c r="G17" s="34" t="n">
        <v>46044</v>
      </c>
      <c r="H17" s="35">
        <f>Inspecoes!M6</f>
        <v/>
      </c>
    </row>
    <row r="18">
      <c r="G18" s="34" t="n">
        <v>46160</v>
      </c>
      <c r="H18" s="35">
        <f>Inspecoes!M7</f>
        <v/>
      </c>
    </row>
    <row r="19">
      <c r="G19" s="34" t="n">
        <v>46181</v>
      </c>
      <c r="H19" s="35">
        <f>Inspecoes!M8</f>
        <v/>
      </c>
    </row>
    <row r="20">
      <c r="G20" s="34" t="n">
        <v>46208</v>
      </c>
      <c r="H20" s="35">
        <f>Inspecoes!M9</f>
        <v/>
      </c>
    </row>
    <row r="21">
      <c r="G21" s="34" t="n">
        <v>46223</v>
      </c>
      <c r="H21" s="35">
        <f>Inspecoes!M10</f>
        <v/>
      </c>
    </row>
    <row r="22">
      <c r="G22" s="34" t="n">
        <v>46235</v>
      </c>
      <c r="H22" s="35">
        <f>Inspecoes!M11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40" customWidth="1" min="1" max="1"/>
    <col width="30" customWidth="1" min="2" max="2"/>
    <col width="30" customWidth="1" min="3" max="3"/>
    <col width="30" customWidth="1" min="4" max="4"/>
  </cols>
  <sheetData>
    <row r="1">
      <c r="A1" s="16" t="inlineStr">
        <is>
          <t>INSTRUÇÕES DE USO — CONTROLE DE EXTINTORES</t>
        </is>
      </c>
    </row>
    <row r="2"/>
    <row r="3">
      <c r="A3" s="25" t="inlineStr">
        <is>
          <t>1. Como cadastrar um novo extintor</t>
        </is>
      </c>
    </row>
    <row r="4" ht="60" customHeight="1">
      <c r="A4" s="26" t="inlineStr">
        <is>
          <t>Na planilha Cadastro_Extintores, insira uma nova linha abaixo da última, preenchendo ID único, tipo, capacidade, patrimônio, nº do cilindro, localização, setor, pavimento, responsável e datas. As colunas Status da Validade e Status da Inspeção são calculadas automaticamente a partir das datas informadas.</t>
        </is>
      </c>
    </row>
    <row r="5"/>
    <row r="6">
      <c r="A6" s="25" t="inlineStr">
        <is>
          <t>2. Frequência recomendada das inspeções</t>
        </is>
      </c>
    </row>
    <row r="7" ht="60" customHeight="1">
      <c r="A7" s="26" t="inlineStr">
        <is>
          <t>Realize inspeções visuais mensais em todos os extintores e registre cada verificação na planilha Inspecoes. Equipamentos em áreas de alto risco podem exigir inspeções quinzenais.</t>
        </is>
      </c>
    </row>
    <row r="8"/>
    <row r="9">
      <c r="A9" s="25" t="inlineStr">
        <is>
          <t>3. Interpretação dos status</t>
        </is>
      </c>
    </row>
    <row r="10" ht="60" customHeight="1">
      <c r="A10" s="26" t="inlineStr">
        <is>
          <t>Status da Validade: 'Válido' (verde) = recarga dentro do prazo; 'Vence em até 30 dias' (amarelo) = programar recarga; 'Vencido' (vermelho) = recarga urgente. Status da Inspeção: 'Em dia', 'Inspeção próxima' ou 'Inspeção atrasada', com as mesmas cores de alerta.</t>
        </is>
      </c>
    </row>
    <row r="11"/>
    <row r="12">
      <c r="A12" s="25" t="inlineStr">
        <is>
          <t>4. Equipamentos vencidos ou não conformes</t>
        </is>
      </c>
    </row>
    <row r="13" ht="60" customHeight="1">
      <c r="A13" s="26" t="inlineStr">
        <is>
          <t>Extintores vencidos devem ser retirados de operação, sinalizados e enviados para recarga imediata. Inspeções 'Não conforme' exigem plano de ação com serviço recomendado, custo estimado e data limite para correção.</t>
        </is>
      </c>
    </row>
    <row r="14"/>
    <row r="15">
      <c r="A15" s="25" t="inlineStr">
        <is>
          <t>5. Sinalização, acesso e lacre</t>
        </is>
      </c>
    </row>
    <row r="16" ht="60" customHeight="1">
      <c r="A16" s="26" t="inlineStr">
        <is>
          <t>Mantenha a sinalização sempre visível, o acesso ao extintor desobstruído e o lacre íntegro. Qualquer anormalidade nesses itens caracteriza não conformidade e deve ser corrigida de imediato.</t>
        </is>
      </c>
    </row>
    <row r="17"/>
    <row r="18">
      <c r="A18" s="25" t="inlineStr">
        <is>
          <t>6. Manutenção por empresa habilitada</t>
        </is>
      </c>
    </row>
    <row r="19" ht="60" customHeight="1">
      <c r="A19" s="26" t="inlineStr">
        <is>
          <t>Toda manutenção, recarga e teste hidrostático deve ser realizada por empresa habilitada, conforme normas aplicáveis do Corpo de Bombeiros estadual e da ABNT (NBR 12962 e normas correlatas). Registre sempre a empresa manutentora e seu CNPJ no cadastro.</t>
        </is>
      </c>
    </row>
  </sheetData>
  <mergeCells count="13">
    <mergeCell ref="A1:D1"/>
    <mergeCell ref="A3:D3"/>
    <mergeCell ref="A4:D4"/>
    <mergeCell ref="A6:D6"/>
    <mergeCell ref="A7:D7"/>
    <mergeCell ref="A9:D9"/>
    <mergeCell ref="A10:D10"/>
    <mergeCell ref="A12:D12"/>
    <mergeCell ref="A13:D13"/>
    <mergeCell ref="A15:D15"/>
    <mergeCell ref="A16:D16"/>
    <mergeCell ref="A18:D18"/>
    <mergeCell ref="A19:D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2026-08-01T16:06:03Z</dcterms:created>
  <dcterms:modified xmlns:dcterms="http://purl.org/dc/terms/" xmlns:xsi="http://www.w3.org/2001/XMLSchema-instance" xsi:type="dcterms:W3CDTF">2026-08-01T16:06:03Z</dcterms:modified>
</cp:coreProperties>
</file>