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tividades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çõ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AAAA"/>
  </numFmts>
  <fonts count="7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b val="1"/>
      <color rgb="00FFFFFF"/>
    </font>
    <font>
      <name val="Calibri"/>
      <b val="1"/>
      <color rgb="00FFFFFF"/>
      <sz val="10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center" vertical="center" wrapText="1"/>
    </xf>
    <xf numFmtId="9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1" fontId="3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164" fontId="3" fillId="0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1" fontId="3" fillId="5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center" vertical="center" wrapText="1"/>
    </xf>
    <xf numFmtId="9" fontId="5" fillId="6" borderId="1" applyAlignment="1" pivotButton="0" quotePrefix="0" xfId="0">
      <alignment horizontal="center" vertical="center" wrapText="1"/>
    </xf>
    <xf numFmtId="0" fontId="3" fillId="3" borderId="1" pivotButton="0" quotePrefix="0" xfId="0"/>
    <xf numFmtId="1" fontId="4" fillId="3" borderId="1" applyAlignment="1" pivotButton="0" quotePrefix="0" xfId="0">
      <alignment horizontal="center" vertical="center" wrapText="1"/>
    </xf>
    <xf numFmtId="0" fontId="3" fillId="5" borderId="1" pivotButton="0" quotePrefix="0" xfId="0"/>
    <xf numFmtId="1" fontId="4" fillId="5" borderId="1" applyAlignment="1" pivotButton="0" quotePrefix="0" xfId="0">
      <alignment horizontal="center" vertical="center" wrapText="1"/>
    </xf>
    <xf numFmtId="9" fontId="4" fillId="5" borderId="1" applyAlignment="1" pivotButton="0" quotePrefix="0" xfId="0">
      <alignment horizontal="center" vertical="center" wrapText="1"/>
    </xf>
    <xf numFmtId="0" fontId="6" fillId="6" borderId="0" pivotButton="0" quotePrefix="0" xfId="0"/>
    <xf numFmtId="0" fontId="4" fillId="3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center" vertical="center" wrapText="1"/>
    </xf>
    <xf numFmtId="164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4">
    <dxf>
      <font>
        <b val="1"/>
        <color rgb="00FFFFFF"/>
      </font>
      <fill>
        <patternFill patternType="solid">
          <fgColor rgb="00DC2626"/>
          <bgColor rgb="00DC2626"/>
        </patternFill>
      </fill>
    </dxf>
    <dxf>
      <font>
        <b val="1"/>
        <color rgb="00FFFFFF"/>
      </font>
      <fill>
        <patternFill patternType="solid">
          <fgColor rgb="0022C55E"/>
          <bgColor rgb="0022C55E"/>
        </patternFill>
      </fill>
    </dxf>
    <dxf>
      <fill>
        <patternFill patternType="solid">
          <fgColor rgb="00FBBF24"/>
          <bgColor rgb="00FBBF24"/>
        </patternFill>
      </fill>
    </dxf>
    <dxf>
      <fill>
        <patternFill patternType="solid">
          <fgColor rgb="00FCA5A5"/>
          <bgColor rgb="00FCA5A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Atividades por Status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'Dashboard'!B14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'Dashboard'!$A$15:$A$18</f>
            </numRef>
          </cat>
          <val>
            <numRef>
              <f>'Dashboard'!$B$15:$B$18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Status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Quantidade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por Categoria</a:t>
            </a:r>
          </a:p>
        </rich>
      </tx>
    </title>
    <plotArea>
      <pieChart>
        <varyColors val="1"/>
        <ser>
          <idx val="0"/>
          <order val="0"/>
          <tx>
            <strRef>
              <f>'Dashboard'!B21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'Dashboard'!$A$22:$A$29</f>
            </numRef>
          </cat>
          <val>
            <numRef>
              <f>'Dashboard'!$B$22:$B$29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Horas Estimadas x Horas Gastas</a:t>
            </a:r>
          </a:p>
        </rich>
      </tx>
    </title>
    <plotArea>
      <lineChart>
        <grouping val="standard"/>
        <ser>
          <idx val="0"/>
          <order val="0"/>
          <tx>
            <strRef>
              <f>'Atividades'!J3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'Atividades'!$A$4:$A$13</f>
            </numRef>
          </cat>
          <val>
            <numRef>
              <f>'Atividades'!$J$4:$J$13</f>
            </numRef>
          </val>
        </ser>
        <ser>
          <idx val="1"/>
          <order val="1"/>
          <tx>
            <strRef>
              <f>'Atividades'!K3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'Atividades'!$A$4:$A$13</f>
            </numRef>
          </cat>
          <val>
            <numRef>
              <f>'Atividades'!$K$4:$K$13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Atividade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Horas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54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19</row>
      <rowOff>0</rowOff>
    </from>
    <ext cx="540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3</col>
      <colOff>0</colOff>
      <row>36</row>
      <rowOff>0</rowOff>
    </from>
    <ext cx="792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32" customWidth="1" min="2" max="2"/>
    <col width="18" customWidth="1" min="3" max="3"/>
    <col width="16" customWidth="1" min="4" max="4"/>
    <col width="13" customWidth="1" min="5" max="5"/>
    <col width="13" customWidth="1" min="6" max="6"/>
    <col width="15" customWidth="1" min="7" max="7"/>
    <col width="12" customWidth="1" min="8" max="8"/>
    <col width="13" customWidth="1" min="9" max="9"/>
    <col width="15" customWidth="1" min="10" max="10"/>
    <col width="14" customWidth="1" min="11" max="11"/>
    <col width="13" customWidth="1" min="12" max="12"/>
    <col width="14" customWidth="1" min="13" max="13"/>
    <col width="16" customWidth="1" min="14" max="14"/>
  </cols>
  <sheetData>
    <row r="1" ht="28" customHeight="1">
      <c r="A1" s="1" t="inlineStr">
        <is>
          <t>CONTROLE DE ATIVIDADES - PAINEL DE ACOMPANHAMENTO</t>
        </is>
      </c>
    </row>
    <row r="2"/>
    <row r="3" ht="32" customHeight="1">
      <c r="A3" s="2" t="inlineStr">
        <is>
          <t>ID</t>
        </is>
      </c>
      <c r="B3" s="2" t="inlineStr">
        <is>
          <t>Atividade</t>
        </is>
      </c>
      <c r="C3" s="2" t="inlineStr">
        <is>
          <t>Responsável</t>
        </is>
      </c>
      <c r="D3" s="2" t="inlineStr">
        <is>
          <t>Categoria</t>
        </is>
      </c>
      <c r="E3" s="2" t="inlineStr">
        <is>
          <t>Data Início</t>
        </is>
      </c>
      <c r="F3" s="2" t="inlineStr">
        <is>
          <t>Prazo Final</t>
        </is>
      </c>
      <c r="G3" s="2" t="inlineStr">
        <is>
          <t>Status</t>
        </is>
      </c>
      <c r="H3" s="2" t="inlineStr">
        <is>
          <t>Prioridade</t>
        </is>
      </c>
      <c r="I3" s="2" t="inlineStr">
        <is>
          <t>% Concluído</t>
        </is>
      </c>
      <c r="J3" s="2" t="inlineStr">
        <is>
          <t>Horas Estimadas</t>
        </is>
      </c>
      <c r="K3" s="2" t="inlineStr">
        <is>
          <t>Horas Gastas</t>
        </is>
      </c>
      <c r="L3" s="2" t="inlineStr">
        <is>
          <t>Desvio Horas</t>
        </is>
      </c>
      <c r="M3" s="2" t="inlineStr">
        <is>
          <t>Dias Restantes</t>
        </is>
      </c>
      <c r="N3" s="2" t="inlineStr">
        <is>
          <t>Situação do Prazo</t>
        </is>
      </c>
    </row>
    <row r="4">
      <c r="A4" s="3" t="n">
        <v>1</v>
      </c>
      <c r="B4" s="4" t="inlineStr">
        <is>
          <t>Elaborar relatório mensal</t>
        </is>
      </c>
      <c r="C4" s="4" t="inlineStr">
        <is>
          <t>João Silva</t>
        </is>
      </c>
      <c r="D4" s="4" t="inlineStr">
        <is>
          <t>Administrativo</t>
        </is>
      </c>
      <c r="E4" s="26" t="n">
        <v>46204</v>
      </c>
      <c r="F4" s="26" t="n">
        <v>46228</v>
      </c>
      <c r="G4" s="3" t="inlineStr">
        <is>
          <t>Em Andamento</t>
        </is>
      </c>
      <c r="H4" s="3" t="inlineStr">
        <is>
          <t>Alta</t>
        </is>
      </c>
      <c r="I4" s="6" t="n">
        <v>0.6</v>
      </c>
      <c r="J4" s="7" t="n">
        <v>20</v>
      </c>
      <c r="K4" s="7" t="n">
        <v>14</v>
      </c>
      <c r="L4" s="3">
        <f>K4-J4</f>
        <v/>
      </c>
      <c r="M4" s="8">
        <f>F4-TODAY()</f>
        <v/>
      </c>
      <c r="N4" s="3">
        <f>IF(G4="Concluído","Finalizado",IF(F4&lt;TODAY(),"Vencido",IF(F4-TODAY()&lt;=5,"Atenção","No Prazo")))</f>
        <v/>
      </c>
    </row>
    <row r="5">
      <c r="A5" s="9" t="n">
        <v>2</v>
      </c>
      <c r="B5" s="10" t="inlineStr">
        <is>
          <t>Revisar contrato de fornecedor</t>
        </is>
      </c>
      <c r="C5" s="10" t="inlineStr">
        <is>
          <t>Maria Oliveira</t>
        </is>
      </c>
      <c r="D5" s="10" t="inlineStr">
        <is>
          <t>Jurídico</t>
        </is>
      </c>
      <c r="E5" s="27" t="n">
        <v>46193</v>
      </c>
      <c r="F5" s="27" t="n">
        <v>46221</v>
      </c>
      <c r="G5" s="9" t="inlineStr">
        <is>
          <t>Concluído</t>
        </is>
      </c>
      <c r="H5" s="9" t="inlineStr">
        <is>
          <t>Média</t>
        </is>
      </c>
      <c r="I5" s="6" t="n">
        <v>1</v>
      </c>
      <c r="J5" s="7" t="n">
        <v>10</v>
      </c>
      <c r="K5" s="7" t="n">
        <v>9</v>
      </c>
      <c r="L5" s="12">
        <f>K5-J5</f>
        <v/>
      </c>
      <c r="M5" s="13">
        <f>F5-TODAY()</f>
        <v/>
      </c>
      <c r="N5" s="9">
        <f>IF(G5="Concluído","Finalizado",IF(F5&lt;TODAY(),"Vencido",IF(F5-TODAY()&lt;=5,"Atenção","No Prazo")))</f>
        <v/>
      </c>
    </row>
    <row r="6">
      <c r="A6" s="3" t="n">
        <v>3</v>
      </c>
      <c r="B6" s="4" t="inlineStr">
        <is>
          <t>Atualizar site institucional</t>
        </is>
      </c>
      <c r="C6" s="4" t="inlineStr">
        <is>
          <t>Pedro Santos</t>
        </is>
      </c>
      <c r="D6" s="4" t="inlineStr">
        <is>
          <t>Tecnologia</t>
        </is>
      </c>
      <c r="E6" s="26" t="n">
        <v>46208</v>
      </c>
      <c r="F6" s="26" t="n">
        <v>46244</v>
      </c>
      <c r="G6" s="3" t="inlineStr">
        <is>
          <t>Em Andamento</t>
        </is>
      </c>
      <c r="H6" s="3" t="inlineStr">
        <is>
          <t>Média</t>
        </is>
      </c>
      <c r="I6" s="6" t="n">
        <v>0.35</v>
      </c>
      <c r="J6" s="7" t="n">
        <v>30</v>
      </c>
      <c r="K6" s="7" t="n">
        <v>12</v>
      </c>
      <c r="L6" s="3">
        <f>K6-J6</f>
        <v/>
      </c>
      <c r="M6" s="8">
        <f>F6-TODAY()</f>
        <v/>
      </c>
      <c r="N6" s="3">
        <f>IF(G6="Concluído","Finalizado",IF(F6&lt;TODAY(),"Vencido",IF(F6-TODAY()&lt;=5,"Atenção","No Prazo")))</f>
        <v/>
      </c>
    </row>
    <row r="7">
      <c r="A7" s="9" t="n">
        <v>4</v>
      </c>
      <c r="B7" s="10" t="inlineStr">
        <is>
          <t>Treinamento de equipe de vendas</t>
        </is>
      </c>
      <c r="C7" s="10" t="inlineStr">
        <is>
          <t>Ana Souza</t>
        </is>
      </c>
      <c r="D7" s="10" t="inlineStr">
        <is>
          <t>Comercial</t>
        </is>
      </c>
      <c r="E7" s="27" t="n">
        <v>46213</v>
      </c>
      <c r="F7" s="27" t="n">
        <v>46223</v>
      </c>
      <c r="G7" s="9" t="inlineStr">
        <is>
          <t>Atrasado</t>
        </is>
      </c>
      <c r="H7" s="9" t="inlineStr">
        <is>
          <t>Alta</t>
        </is>
      </c>
      <c r="I7" s="6" t="n">
        <v>0.5</v>
      </c>
      <c r="J7" s="7" t="n">
        <v>16</v>
      </c>
      <c r="K7" s="7" t="n">
        <v>8</v>
      </c>
      <c r="L7" s="12">
        <f>K7-J7</f>
        <v/>
      </c>
      <c r="M7" s="13">
        <f>F7-TODAY()</f>
        <v/>
      </c>
      <c r="N7" s="9">
        <f>IF(G7="Concluído","Finalizado",IF(F7&lt;TODAY(),"Vencido",IF(F7-TODAY()&lt;=5,"Atenção","No Prazo")))</f>
        <v/>
      </c>
    </row>
    <row r="8">
      <c r="A8" s="3" t="n">
        <v>5</v>
      </c>
      <c r="B8" s="4" t="inlineStr">
        <is>
          <t>Auditoria interna de processos</t>
        </is>
      </c>
      <c r="C8" s="4" t="inlineStr">
        <is>
          <t>Carlos Pereira</t>
        </is>
      </c>
      <c r="D8" s="4" t="inlineStr">
        <is>
          <t>Qualidade</t>
        </is>
      </c>
      <c r="E8" s="26" t="n">
        <v>46201</v>
      </c>
      <c r="F8" s="26" t="n">
        <v>46239</v>
      </c>
      <c r="G8" s="3" t="inlineStr">
        <is>
          <t>Não Iniciado</t>
        </is>
      </c>
      <c r="H8" s="3" t="inlineStr">
        <is>
          <t>Alta</t>
        </is>
      </c>
      <c r="I8" s="6" t="n">
        <v>0</v>
      </c>
      <c r="J8" s="7" t="n">
        <v>40</v>
      </c>
      <c r="K8" s="7" t="n">
        <v>0</v>
      </c>
      <c r="L8" s="3">
        <f>K8-J8</f>
        <v/>
      </c>
      <c r="M8" s="8">
        <f>F8-TODAY()</f>
        <v/>
      </c>
      <c r="N8" s="3">
        <f>IF(G8="Concluído","Finalizado",IF(F8&lt;TODAY(),"Vencido",IF(F8-TODAY()&lt;=5,"Atenção","No Prazo")))</f>
        <v/>
      </c>
    </row>
    <row r="9">
      <c r="A9" s="9" t="n">
        <v>6</v>
      </c>
      <c r="B9" s="10" t="inlineStr">
        <is>
          <t>Campanha de marketing digital</t>
        </is>
      </c>
      <c r="C9" s="10" t="inlineStr">
        <is>
          <t>Juliana Costa</t>
        </is>
      </c>
      <c r="D9" s="10" t="inlineStr">
        <is>
          <t>Marketing</t>
        </is>
      </c>
      <c r="E9" s="27" t="n">
        <v>46206</v>
      </c>
      <c r="F9" s="27" t="n">
        <v>46233</v>
      </c>
      <c r="G9" s="9" t="inlineStr">
        <is>
          <t>Em Andamento</t>
        </is>
      </c>
      <c r="H9" s="9" t="inlineStr">
        <is>
          <t>Média</t>
        </is>
      </c>
      <c r="I9" s="6" t="n">
        <v>0.45</v>
      </c>
      <c r="J9" s="7" t="n">
        <v>25</v>
      </c>
      <c r="K9" s="7" t="n">
        <v>11</v>
      </c>
      <c r="L9" s="12">
        <f>K9-J9</f>
        <v/>
      </c>
      <c r="M9" s="13">
        <f>F9-TODAY()</f>
        <v/>
      </c>
      <c r="N9" s="9">
        <f>IF(G9="Concluído","Finalizado",IF(F9&lt;TODAY(),"Vencido",IF(F9-TODAY()&lt;=5,"Atenção","No Prazo")))</f>
        <v/>
      </c>
    </row>
    <row r="10">
      <c r="A10" s="3" t="n">
        <v>7</v>
      </c>
      <c r="B10" s="4" t="inlineStr">
        <is>
          <t>Fechamento financeiro do trimestre</t>
        </is>
      </c>
      <c r="C10" s="4" t="inlineStr">
        <is>
          <t>Rafael Almeida</t>
        </is>
      </c>
      <c r="D10" s="4" t="inlineStr">
        <is>
          <t>Financeiro</t>
        </is>
      </c>
      <c r="E10" s="26" t="n">
        <v>46204</v>
      </c>
      <c r="F10" s="26" t="n">
        <v>46225</v>
      </c>
      <c r="G10" s="3" t="inlineStr">
        <is>
          <t>Atrasado</t>
        </is>
      </c>
      <c r="H10" s="3" t="inlineStr">
        <is>
          <t>Alta</t>
        </is>
      </c>
      <c r="I10" s="6" t="n">
        <v>0.7</v>
      </c>
      <c r="J10" s="7" t="n">
        <v>35</v>
      </c>
      <c r="K10" s="7" t="n">
        <v>30</v>
      </c>
      <c r="L10" s="3">
        <f>K10-J10</f>
        <v/>
      </c>
      <c r="M10" s="8">
        <f>F10-TODAY()</f>
        <v/>
      </c>
      <c r="N10" s="3">
        <f>IF(G10="Concluído","Finalizado",IF(F10&lt;TODAY(),"Vencido",IF(F10-TODAY()&lt;=5,"Atenção","No Prazo")))</f>
        <v/>
      </c>
    </row>
    <row r="11">
      <c r="A11" s="9" t="n">
        <v>8</v>
      </c>
      <c r="B11" s="10" t="inlineStr">
        <is>
          <t>Manutenção de equipamentos</t>
        </is>
      </c>
      <c r="C11" s="10" t="inlineStr">
        <is>
          <t>Camila Ferreira</t>
        </is>
      </c>
      <c r="D11" s="10" t="inlineStr">
        <is>
          <t>Operações</t>
        </is>
      </c>
      <c r="E11" s="27" t="n">
        <v>46211</v>
      </c>
      <c r="F11" s="27" t="n">
        <v>46249</v>
      </c>
      <c r="G11" s="9" t="inlineStr">
        <is>
          <t>Não Iniciado</t>
        </is>
      </c>
      <c r="H11" s="9" t="inlineStr">
        <is>
          <t>Baixa</t>
        </is>
      </c>
      <c r="I11" s="6" t="n">
        <v>0</v>
      </c>
      <c r="J11" s="7" t="n">
        <v>12</v>
      </c>
      <c r="K11" s="7" t="n">
        <v>0</v>
      </c>
      <c r="L11" s="12">
        <f>K11-J11</f>
        <v/>
      </c>
      <c r="M11" s="13">
        <f>F11-TODAY()</f>
        <v/>
      </c>
      <c r="N11" s="9">
        <f>IF(G11="Concluído","Finalizado",IF(F11&lt;TODAY(),"Vencido",IF(F11-TODAY()&lt;=5,"Atenção","No Prazo")))</f>
        <v/>
      </c>
    </row>
    <row r="12">
      <c r="A12" s="3" t="n">
        <v>9</v>
      </c>
      <c r="B12" s="4" t="inlineStr">
        <is>
          <t>Pesquisa de satisfação de clientes</t>
        </is>
      </c>
      <c r="C12" s="4" t="inlineStr">
        <is>
          <t>João Silva</t>
        </is>
      </c>
      <c r="D12" s="4" t="inlineStr">
        <is>
          <t>Comercial</t>
        </is>
      </c>
      <c r="E12" s="26" t="n">
        <v>46198</v>
      </c>
      <c r="F12" s="26" t="n">
        <v>46231</v>
      </c>
      <c r="G12" s="3" t="inlineStr">
        <is>
          <t>Concluído</t>
        </is>
      </c>
      <c r="H12" s="3" t="inlineStr">
        <is>
          <t>Média</t>
        </is>
      </c>
      <c r="I12" s="6" t="n">
        <v>1</v>
      </c>
      <c r="J12" s="7" t="n">
        <v>18</v>
      </c>
      <c r="K12" s="7" t="n">
        <v>17</v>
      </c>
      <c r="L12" s="3">
        <f>K12-J12</f>
        <v/>
      </c>
      <c r="M12" s="8">
        <f>F12-TODAY()</f>
        <v/>
      </c>
      <c r="N12" s="3">
        <f>IF(G12="Concluído","Finalizado",IF(F12&lt;TODAY(),"Vencido",IF(F12-TODAY()&lt;=5,"Atenção","No Prazo")))</f>
        <v/>
      </c>
    </row>
    <row r="13">
      <c r="A13" s="9" t="n">
        <v>10</v>
      </c>
      <c r="B13" s="10" t="inlineStr">
        <is>
          <t>Planejamento estratégico 2027</t>
        </is>
      </c>
      <c r="C13" s="10" t="inlineStr">
        <is>
          <t>Maria Oliveira</t>
        </is>
      </c>
      <c r="D13" s="10" t="inlineStr">
        <is>
          <t>Administrativo</t>
        </is>
      </c>
      <c r="E13" s="27" t="n">
        <v>46215</v>
      </c>
      <c r="F13" s="27" t="n">
        <v>46264</v>
      </c>
      <c r="G13" s="9" t="inlineStr">
        <is>
          <t>Em Andamento</t>
        </is>
      </c>
      <c r="H13" s="9" t="inlineStr">
        <is>
          <t>Alta</t>
        </is>
      </c>
      <c r="I13" s="6" t="n">
        <v>0.2</v>
      </c>
      <c r="J13" s="7" t="n">
        <v>50</v>
      </c>
      <c r="K13" s="7" t="n">
        <v>10</v>
      </c>
      <c r="L13" s="12">
        <f>K13-J13</f>
        <v/>
      </c>
      <c r="M13" s="13">
        <f>F13-TODAY()</f>
        <v/>
      </c>
      <c r="N13" s="9">
        <f>IF(G13="Concluído","Finalizado",IF(F13&lt;TODAY(),"Vencido",IF(F13-TODAY()&lt;=5,"Atenção","No Prazo")))</f>
        <v/>
      </c>
    </row>
    <row r="14">
      <c r="A14" s="14" t="n"/>
      <c r="B14" s="15" t="inlineStr">
        <is>
          <t>TOTAIS / MÉDIAS</t>
        </is>
      </c>
      <c r="C14" s="14" t="n"/>
      <c r="D14" s="14" t="n"/>
      <c r="E14" s="14" t="n"/>
      <c r="F14" s="14" t="n"/>
      <c r="G14" s="14" t="n"/>
      <c r="H14" s="14" t="n"/>
      <c r="I14" s="16">
        <f>AVERAGE(I4:I13)</f>
        <v/>
      </c>
      <c r="J14" s="14">
        <f>SUM(J4:J13)</f>
        <v/>
      </c>
      <c r="K14" s="14">
        <f>SUM(K4:K13)</f>
        <v/>
      </c>
      <c r="L14" s="14">
        <f>SUM(L4:L13)</f>
        <v/>
      </c>
      <c r="M14" s="14" t="n"/>
      <c r="N14" s="14" t="n"/>
    </row>
  </sheetData>
  <mergeCells count="1">
    <mergeCell ref="A1:N1"/>
  </mergeCells>
  <conditionalFormatting sqref="G4:G13">
    <cfRule type="expression" priority="1" dxfId="0" stopIfTrue="1">
      <formula>G4="Atrasado"</formula>
    </cfRule>
    <cfRule type="expression" priority="2" dxfId="1" stopIfTrue="1">
      <formula>G4="Concluído"</formula>
    </cfRule>
  </conditionalFormatting>
  <conditionalFormatting sqref="N4:N13">
    <cfRule type="expression" priority="3" dxfId="0" stopIfTrue="1">
      <formula>N4="Vencido"</formula>
    </cfRule>
    <cfRule type="expression" priority="4" dxfId="2" stopIfTrue="1">
      <formula>N4="Atenção"</formula>
    </cfRule>
  </conditionalFormatting>
  <conditionalFormatting sqref="H4:H13">
    <cfRule type="expression" priority="5" dxfId="3" stopIfTrue="1">
      <formula>H4="Alta"</formula>
    </cfRule>
  </conditionalFormatting>
  <dataValidations count="3">
    <dataValidation sqref="G4:G13" showErrorMessage="1" showInputMessage="1" allowBlank="1" type="list">
      <formula1>"Não Iniciado,Em Andamento,Concluído,Atrasado"</formula1>
    </dataValidation>
    <dataValidation sqref="H4:H13" showErrorMessage="1" showInputMessage="1" allowBlank="1" type="list">
      <formula1>"Alta,Média,Baixa"</formula1>
    </dataValidation>
    <dataValidation sqref="I4:I13" showErrorMessage="1" showInputMessage="1" allowBlank="1" type="decimal" operator="between">
      <formula1>0</formula1>
      <formula2>1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 ht="28" customHeight="1">
      <c r="A1" s="1" t="inlineStr">
        <is>
          <t>DASHBOARD - RESUMO DE ATIVIDADES</t>
        </is>
      </c>
    </row>
    <row r="2"/>
    <row r="3">
      <c r="A3" s="2" t="inlineStr">
        <is>
          <t>INDICADOR</t>
        </is>
      </c>
      <c r="B3" s="2" t="inlineStr">
        <is>
          <t>VALOR</t>
        </is>
      </c>
    </row>
    <row r="4">
      <c r="A4" s="17" t="inlineStr">
        <is>
          <t>Total de Atividades</t>
        </is>
      </c>
      <c r="B4" s="18">
        <f>COUNTA(Atividades!A4:A13)</f>
        <v/>
      </c>
    </row>
    <row r="5">
      <c r="A5" s="19" t="inlineStr">
        <is>
          <t>Concluídas</t>
        </is>
      </c>
      <c r="B5" s="20">
        <f>COUNTIF(Atividades!G4:G13,"Concluído")</f>
        <v/>
      </c>
    </row>
    <row r="6">
      <c r="A6" s="17" t="inlineStr">
        <is>
          <t>Em Andamento</t>
        </is>
      </c>
      <c r="B6" s="18">
        <f>COUNTIF(Atividades!G4:G13,"Em Andamento")</f>
        <v/>
      </c>
    </row>
    <row r="7">
      <c r="A7" s="19" t="inlineStr">
        <is>
          <t>Atrasadas</t>
        </is>
      </c>
      <c r="B7" s="20">
        <f>COUNTIF(Atividades!G4:G13,"Atrasado")</f>
        <v/>
      </c>
    </row>
    <row r="8">
      <c r="A8" s="17" t="inlineStr">
        <is>
          <t>Não Iniciadas</t>
        </is>
      </c>
      <c r="B8" s="18">
        <f>COUNTIF(Atividades!G4:G13,"Não Iniciado")</f>
        <v/>
      </c>
    </row>
    <row r="9">
      <c r="A9" s="19" t="inlineStr">
        <is>
          <t>% Médio Concluído</t>
        </is>
      </c>
      <c r="B9" s="21">
        <f>AVERAGE(Atividades!I4:I13)</f>
        <v/>
      </c>
    </row>
    <row r="10">
      <c r="A10" s="17" t="inlineStr">
        <is>
          <t>Horas Estimadas (Total)</t>
        </is>
      </c>
      <c r="B10" s="18">
        <f>SUM(Atividades!J4:J13)</f>
        <v/>
      </c>
    </row>
    <row r="11">
      <c r="A11" s="19" t="inlineStr">
        <is>
          <t>Horas Gastas (Total)</t>
        </is>
      </c>
      <c r="B11" s="20">
        <f>SUM(Atividades!K4:K13)</f>
        <v/>
      </c>
    </row>
    <row r="12"/>
    <row r="13"/>
    <row r="14">
      <c r="A14" s="22" t="inlineStr">
        <is>
          <t>STATUS</t>
        </is>
      </c>
      <c r="B14" s="22" t="inlineStr">
        <is>
          <t>QUANTIDADE</t>
        </is>
      </c>
    </row>
    <row r="15">
      <c r="A15" s="9" t="inlineStr">
        <is>
          <t>Não Iniciado</t>
        </is>
      </c>
      <c r="B15" s="9">
        <f>COUNTIF(Atividades!G4:G13,"Não Iniciado")</f>
        <v/>
      </c>
    </row>
    <row r="16">
      <c r="A16" s="9" t="inlineStr">
        <is>
          <t>Em Andamento</t>
        </is>
      </c>
      <c r="B16" s="9">
        <f>COUNTIF(Atividades!G4:G13,"Em Andamento")</f>
        <v/>
      </c>
    </row>
    <row r="17">
      <c r="A17" s="9" t="inlineStr">
        <is>
          <t>Concluído</t>
        </is>
      </c>
      <c r="B17" s="9">
        <f>COUNTIF(Atividades!G4:G13,"Concluído")</f>
        <v/>
      </c>
    </row>
    <row r="18">
      <c r="A18" s="9" t="inlineStr">
        <is>
          <t>Atrasado</t>
        </is>
      </c>
      <c r="B18" s="9">
        <f>COUNTIF(Atividades!G4:G13,"Atrasado")</f>
        <v/>
      </c>
    </row>
    <row r="19"/>
    <row r="20"/>
    <row r="21">
      <c r="A21" s="22" t="inlineStr">
        <is>
          <t>CATEGORIA</t>
        </is>
      </c>
      <c r="B21" s="22" t="inlineStr">
        <is>
          <t>QUANTIDADE</t>
        </is>
      </c>
    </row>
    <row r="22">
      <c r="A22" s="9" t="inlineStr">
        <is>
          <t>Administrativo</t>
        </is>
      </c>
      <c r="B22" s="9">
        <f>COUNTIF(Atividades!D4:D13,"Administrativo")</f>
        <v/>
      </c>
    </row>
    <row r="23">
      <c r="A23" s="9" t="inlineStr">
        <is>
          <t>Comercial</t>
        </is>
      </c>
      <c r="B23" s="9">
        <f>COUNTIF(Atividades!D4:D13,"Comercial")</f>
        <v/>
      </c>
    </row>
    <row r="24">
      <c r="A24" s="9" t="inlineStr">
        <is>
          <t>Financeiro</t>
        </is>
      </c>
      <c r="B24" s="9">
        <f>COUNTIF(Atividades!D4:D13,"Financeiro")</f>
        <v/>
      </c>
    </row>
    <row r="25">
      <c r="A25" s="9" t="inlineStr">
        <is>
          <t>Jurídico</t>
        </is>
      </c>
      <c r="B25" s="9">
        <f>COUNTIF(Atividades!D4:D13,"Jurídico")</f>
        <v/>
      </c>
    </row>
    <row r="26">
      <c r="A26" s="9" t="inlineStr">
        <is>
          <t>Marketing</t>
        </is>
      </c>
      <c r="B26" s="9">
        <f>COUNTIF(Atividades!D4:D13,"Marketing")</f>
        <v/>
      </c>
    </row>
    <row r="27">
      <c r="A27" s="9" t="inlineStr">
        <is>
          <t>Operações</t>
        </is>
      </c>
      <c r="B27" s="9">
        <f>COUNTIF(Atividades!D4:D13,"Operações")</f>
        <v/>
      </c>
    </row>
    <row r="28">
      <c r="A28" s="9" t="inlineStr">
        <is>
          <t>Qualidade</t>
        </is>
      </c>
      <c r="B28" s="9">
        <f>COUNTIF(Atividades!D4:D13,"Qualidade")</f>
        <v/>
      </c>
    </row>
    <row r="29">
      <c r="A29" s="9" t="inlineStr">
        <is>
          <t>Tecnologia</t>
        </is>
      </c>
      <c r="B29" s="9">
        <f>COUNTIF(Atividades!D4:D13,"Tecnologia")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 ht="28" customHeight="1">
      <c r="A1" s="1" t="inlineStr">
        <is>
          <t>INSTRUÇÕES DE USO</t>
        </is>
      </c>
    </row>
    <row r="2"/>
    <row r="3">
      <c r="A3" s="2" t="inlineStr">
        <is>
          <t>ABA</t>
        </is>
      </c>
      <c r="B3" s="2" t="inlineStr">
        <is>
          <t>DESCRIÇÃO</t>
        </is>
      </c>
    </row>
    <row r="4" ht="45" customHeight="1">
      <c r="A4" s="23" t="inlineStr">
        <is>
          <t>Atividades</t>
        </is>
      </c>
      <c r="B4" s="4" t="inlineStr">
        <is>
          <t>Cadastro completo das atividades: responsável, categoria, datas, status, prioridade, percentual concluído, horas estimadas e gastas. O Desvio de Horas é calculado automaticamente (Horas Gastas - Horas Estimadas) e a Situação do Prazo indica se a atividade está No Prazo, em Atenção (5 dias ou menos), Vencida ou Finalizada.</t>
        </is>
      </c>
    </row>
    <row r="5" ht="45" customHeight="1">
      <c r="A5" s="24" t="inlineStr">
        <is>
          <t>Dashboard</t>
        </is>
      </c>
      <c r="B5" s="25" t="inlineStr">
        <is>
          <t>Painel com indicadores-chave (KPIs), tabelas de apoio e gráficos de barras, pizza e linha para visualizar rapidamente o andamento geral das atividades, distribuição por status e por categoria, além da comparação entre horas estimadas e horas realmente gastas.</t>
        </is>
      </c>
    </row>
    <row r="6" ht="45" customHeight="1">
      <c r="A6" s="23" t="inlineStr">
        <is>
          <t>Colunas de Status</t>
        </is>
      </c>
      <c r="B6" s="4" t="inlineStr">
        <is>
          <t>Utilize a lista suspensa para escolher entre: Não Iniciado, Em Andamento, Concluído ou Atrasado. As cores mudam automaticamente conforme o status selecionado.</t>
        </is>
      </c>
    </row>
    <row r="7" ht="45" customHeight="1">
      <c r="A7" s="24" t="inlineStr">
        <is>
          <t>Colunas de Prioridade</t>
        </is>
      </c>
      <c r="B7" s="25" t="inlineStr">
        <is>
          <t>Utilize a lista suspensa para classificar a prioridade em Alta, Média ou Baixa. Atividades de prioridade Alta são destacadas em vermelho claro.</t>
        </is>
      </c>
    </row>
    <row r="8" ht="45" customHeight="1">
      <c r="A8" s="23" t="inlineStr">
        <is>
          <t>% Concluído</t>
        </is>
      </c>
      <c r="B8" s="4" t="inlineStr">
        <is>
          <t>Informe um valor entre 0% e 100% representando o progresso da atividade. Esse valor alimenta a média geral exibida no Dashboard.</t>
        </is>
      </c>
    </row>
    <row r="9" ht="45" customHeight="1">
      <c r="A9" s="24" t="inlineStr">
        <is>
          <t>Atualização</t>
        </is>
      </c>
      <c r="B9" s="25" t="inlineStr">
        <is>
          <t>Sempre que novos dados forem inseridos na aba Atividades, os indicadores e gráficos do Dashboard são recalculados automaticamente.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2026-07-21T17:30:37Z</dcterms:created>
  <dcterms:modified xmlns:dcterms="http://purl.org/dc/terms/" xmlns:xsi="http://www.w3.org/2001/XMLSchema-instance" xsi:type="dcterms:W3CDTF">2026-07-21T17:30:37Z</dcterms:modified>
</cp:coreProperties>
</file>