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_Calculos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'Vendas_Calculos'!$A$4:$U$104</definedName>
    <definedName name="_xlnm._FilterDatabase" localSheetId="1" hidden="1">'Parâmetros'!$A$4:$D$104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0%"/>
    <numFmt numFmtId="167" formatCode="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06B6D4"/>
      <sz val="10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111827"/>
      <sz val="10"/>
    </font>
    <font>
      <name val="Aptos Display"/>
      <b val="1"/>
      <color rgb="00111827"/>
      <sz val="14"/>
    </font>
  </fonts>
  <fills count="9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06B6D4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ECFE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/>
    </xf>
    <xf numFmtId="1" fontId="5" fillId="8" borderId="1" applyAlignment="1" pivotButton="0" quotePrefix="0" xfId="0">
      <alignment horizontal="right" vertical="center"/>
    </xf>
    <xf numFmtId="165" fontId="5" fillId="8" borderId="1" applyAlignment="1" pivotButton="0" quotePrefix="0" xfId="0">
      <alignment horizontal="right" vertical="center"/>
    </xf>
    <xf numFmtId="166" fontId="5" fillId="8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1" fontId="6" fillId="8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  <dxf>
      <font>
        <name val="Aptos"/>
        <b val="1"/>
        <color rgb="00B45309"/>
        <sz val="10"/>
      </font>
      <fill>
        <patternFill patternType="solid">
          <fgColor rgb="00FEF3C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líquida e lucro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'Dashboard'!B9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'Dashboard'!$A$10:$A$13</f>
            </numRef>
          </cat>
          <val>
            <numRef>
              <f>'Dashboard'!$B$10:$B$13</f>
            </numRef>
          </val>
        </ser>
        <ser>
          <idx val="1"/>
          <order val="1"/>
          <tx>
            <strRef>
              <f>'Dashboard'!C9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'Dashboard'!$A$10:$A$13</f>
            </numRef>
          </cat>
          <val>
            <numRef>
              <f>'Dashboard'!$C$10:$C$13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vendas por regime</a:t>
            </a:r>
          </a:p>
        </rich>
      </tx>
    </title>
    <plotArea>
      <pieChart>
        <varyColors val="1"/>
        <ser>
          <idx val="0"/>
          <order val="0"/>
          <tx>
            <strRef>
              <f>'Dashboard'!F9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'Dashboard'!$E$10:$E$13</f>
            </numRef>
          </cat>
          <val>
            <numRef>
              <f>'Dashboard'!$F$10:$F$13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da receita líquida em 2026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'Dashboard'!I9</f>
            </strRef>
          </tx>
          <spPr>
            <a:ln xmlns:a="http://schemas.openxmlformats.org/drawingml/2006/main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'Dashboard'!$H$10:$H$21</f>
            </numRef>
          </cat>
          <val>
            <numRef>
              <f>'Dashboard'!$I$10:$I$21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34</row>
      <rowOff>0</rowOff>
    </from>
    <ext cx="90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0" customWidth="1" min="4" max="4"/>
    <col width="25" customWidth="1" min="5" max="5"/>
    <col width="17" customWidth="1" min="6" max="6"/>
    <col width="20" customWidth="1" min="7" max="7"/>
    <col width="12" customWidth="1" min="8" max="8"/>
    <col width="15" customWidth="1" min="9" max="9"/>
    <col width="15" customWidth="1" min="10" max="10"/>
    <col width="14" customWidth="1" min="11" max="11"/>
    <col width="15" customWidth="1" min="12" max="12"/>
    <col width="15" customWidth="1" min="13" max="13"/>
    <col width="16" customWidth="1" min="14" max="14"/>
    <col width="19" customWidth="1" min="15" max="15"/>
    <col width="15" customWidth="1" min="16" max="16"/>
    <col width="21" customWidth="1" min="17" max="17"/>
    <col width="15" customWidth="1" min="18" max="18"/>
    <col width="15" customWidth="1" min="19" max="19"/>
    <col width="18" customWidth="1" min="20" max="20"/>
    <col width="14" customWidth="1" min="21" max="21"/>
  </cols>
  <sheetData>
    <row r="1" ht="28" customHeight="1">
      <c r="A1" s="1" t="inlineStr">
        <is>
          <t>Cálculo Comercial e Tributário — Vendas</t>
        </is>
      </c>
    </row>
    <row r="2">
      <c r="A2" s="2" t="inlineStr">
        <is>
          <t>Base operacional para apuração de receita, custos, impostos, margem e resultado líquido por venda.</t>
        </is>
      </c>
    </row>
    <row r="3"/>
    <row r="4" ht="34" customHeight="1">
      <c r="A4" s="3" t="inlineStr">
        <is>
          <t>ID da venda</t>
        </is>
      </c>
      <c r="B4" s="3" t="inlineStr">
        <is>
          <t>Data</t>
        </is>
      </c>
      <c r="C4" s="3" t="inlineStr">
        <is>
          <t>Cliente</t>
        </is>
      </c>
      <c r="D4" s="3" t="inlineStr">
        <is>
          <t>Cidade/UF</t>
        </is>
      </c>
      <c r="E4" s="3" t="inlineStr">
        <is>
          <t>Produto/serviço</t>
        </is>
      </c>
      <c r="F4" s="3" t="inlineStr">
        <is>
          <t>Categoria</t>
        </is>
      </c>
      <c r="G4" s="3" t="inlineStr">
        <is>
          <t>Regime tributário</t>
        </is>
      </c>
      <c r="H4" s="3" t="inlineStr">
        <is>
          <t>Quantidade</t>
        </is>
      </c>
      <c r="I4" s="3" t="inlineStr">
        <is>
          <t>Custo unitário</t>
        </is>
      </c>
      <c r="J4" s="3" t="inlineStr">
        <is>
          <t>Preço unitário</t>
        </is>
      </c>
      <c r="K4" s="3" t="inlineStr">
        <is>
          <t>Desconto (%)</t>
        </is>
      </c>
      <c r="L4" s="3" t="inlineStr">
        <is>
          <t>Receita bruta</t>
        </is>
      </c>
      <c r="M4" s="3" t="inlineStr">
        <is>
          <t>Desconto em R$</t>
        </is>
      </c>
      <c r="N4" s="3" t="inlineStr">
        <is>
          <t>Receita líquida</t>
        </is>
      </c>
      <c r="O4" s="3" t="inlineStr">
        <is>
          <t>Alíquota tributária (%)</t>
        </is>
      </c>
      <c r="P4" s="3" t="inlineStr">
        <is>
          <t>Impostos</t>
        </is>
      </c>
      <c r="Q4" s="3" t="inlineStr">
        <is>
          <t>Despesas operacionais</t>
        </is>
      </c>
      <c r="R4" s="3" t="inlineStr">
        <is>
          <t>Custo total</t>
        </is>
      </c>
      <c r="S4" s="3" t="inlineStr">
        <is>
          <t>Lucro líquido</t>
        </is>
      </c>
      <c r="T4" s="3" t="inlineStr">
        <is>
          <t>Margem líquida (%)</t>
        </is>
      </c>
      <c r="U4" s="3" t="inlineStr">
        <is>
          <t>Situação</t>
        </is>
      </c>
    </row>
    <row r="5">
      <c r="A5" s="4" t="n">
        <v>1001</v>
      </c>
      <c r="B5" s="5" t="n">
        <v>46037</v>
      </c>
      <c r="C5" s="6" t="inlineStr">
        <is>
          <t>João Silva</t>
        </is>
      </c>
      <c r="D5" s="6" t="inlineStr">
        <is>
          <t>São Paulo/SP</t>
        </is>
      </c>
      <c r="E5" s="6" t="inlineStr">
        <is>
          <t>Consultoria Empresarial</t>
        </is>
      </c>
      <c r="F5" s="4" t="inlineStr">
        <is>
          <t>Serviços</t>
        </is>
      </c>
      <c r="G5" s="4" t="inlineStr">
        <is>
          <t>Simples Nacional</t>
        </is>
      </c>
      <c r="H5" s="7" t="n">
        <v>10</v>
      </c>
      <c r="I5" s="8" t="n">
        <v>120</v>
      </c>
      <c r="J5" s="8" t="n">
        <v>350</v>
      </c>
      <c r="K5" s="9" t="n">
        <v>0.05</v>
      </c>
      <c r="L5" s="10" t="n">
        <v>400</v>
      </c>
      <c r="M5" s="10">
        <f>IF($A5="","",$L5*$K5)</f>
        <v/>
      </c>
      <c r="N5" s="10">
        <f>IF($A5="","",$L5-$M5)</f>
        <v/>
      </c>
      <c r="O5" s="11">
        <f>IF($A5="","",IFERROR(VLOOKUP($G5,'Parâmetros'!$A$5:$B$104,2,FALSE),0))</f>
        <v/>
      </c>
      <c r="P5" s="10">
        <f>IF($A5="","",$N5*$O5)</f>
        <v/>
      </c>
      <c r="Q5" s="8" t="n"/>
      <c r="R5" s="10">
        <f>IF($A5="","",$H5*$I5+$Q5)</f>
        <v/>
      </c>
      <c r="S5" s="10">
        <f>IF($A5="","",$N5-$P5-$R5)</f>
        <v/>
      </c>
      <c r="T5" s="11">
        <f>IF($A5="","",IFERROR($S5/$N5,0))</f>
        <v/>
      </c>
      <c r="U5" s="12">
        <f>IF($A5="","",IF($T5&gt;=20%,"Rentável",IF($T5&gt;=0,"Atenção","Prejuízo")))</f>
        <v/>
      </c>
    </row>
    <row r="6">
      <c r="A6" s="4" t="n">
        <v>1002</v>
      </c>
      <c r="B6" s="5" t="n">
        <v>46065</v>
      </c>
      <c r="C6" s="6" t="inlineStr">
        <is>
          <t>Maria Oliveira</t>
        </is>
      </c>
      <c r="D6" s="6" t="inlineStr">
        <is>
          <t>Rio de Janeiro/RJ</t>
        </is>
      </c>
      <c r="E6" s="6" t="inlineStr">
        <is>
          <t>Manutenção Preventiva</t>
        </is>
      </c>
      <c r="F6" s="4" t="inlineStr">
        <is>
          <t>Serviços</t>
        </is>
      </c>
      <c r="G6" s="4" t="inlineStr">
        <is>
          <t>MEI</t>
        </is>
      </c>
      <c r="H6" s="7" t="n">
        <v>4</v>
      </c>
      <c r="I6" s="8" t="n">
        <v>180</v>
      </c>
      <c r="J6" s="8" t="n">
        <v>300</v>
      </c>
      <c r="K6" s="9" t="n">
        <v>0</v>
      </c>
      <c r="L6" s="13" t="n">
        <v>500</v>
      </c>
      <c r="M6" s="13">
        <f>IF($A6="","",$L6*$K6)</f>
        <v/>
      </c>
      <c r="N6" s="13">
        <f>IF($A6="","",$L6-$M6)</f>
        <v/>
      </c>
      <c r="O6" s="14">
        <f>IF($A6="","",IFERROR(VLOOKUP($G6,'Parâmetros'!$A$5:$B$104,2,FALSE),0))</f>
        <v/>
      </c>
      <c r="P6" s="13">
        <f>IF($A6="","",$N6*$O6)</f>
        <v/>
      </c>
      <c r="Q6" s="8" t="n"/>
      <c r="R6" s="13">
        <f>IF($A6="","",$H6*$I6+$Q6)</f>
        <v/>
      </c>
      <c r="S6" s="13">
        <f>IF($A6="","",$N6-$P6-$R6)</f>
        <v/>
      </c>
      <c r="T6" s="14">
        <f>IF($A6="","",IFERROR($S6/$N6,0))</f>
        <v/>
      </c>
      <c r="U6" s="15">
        <f>IF($A6="","",IF($T6&gt;=20%,"Rentável",IF($T6&gt;=0,"Atenção","Prejuízo")))</f>
        <v/>
      </c>
    </row>
    <row r="7">
      <c r="A7" s="4" t="n">
        <v>1003</v>
      </c>
      <c r="B7" s="5" t="n">
        <v>46089</v>
      </c>
      <c r="C7" s="6" t="inlineStr">
        <is>
          <t>Pedro Santos</t>
        </is>
      </c>
      <c r="D7" s="6" t="inlineStr">
        <is>
          <t>Belo Horizonte/MG</t>
        </is>
      </c>
      <c r="E7" s="6" t="inlineStr">
        <is>
          <t>Licença de Software</t>
        </is>
      </c>
      <c r="F7" s="4" t="inlineStr">
        <is>
          <t>Software</t>
        </is>
      </c>
      <c r="G7" s="4" t="inlineStr">
        <is>
          <t>Lucro Presumido</t>
        </is>
      </c>
      <c r="H7" s="7" t="n">
        <v>15</v>
      </c>
      <c r="I7" s="8" t="n">
        <v>40</v>
      </c>
      <c r="J7" s="8" t="n">
        <v>120</v>
      </c>
      <c r="K7" s="9" t="n">
        <v>0.1</v>
      </c>
      <c r="L7" s="10" t="n">
        <v>300</v>
      </c>
      <c r="M7" s="10">
        <f>IF($A7="","",$L7*$K7)</f>
        <v/>
      </c>
      <c r="N7" s="10">
        <f>IF($A7="","",$L7-$M7)</f>
        <v/>
      </c>
      <c r="O7" s="11">
        <f>IF($A7="","",IFERROR(VLOOKUP($G7,'Parâmetros'!$A$5:$B$104,2,FALSE),0))</f>
        <v/>
      </c>
      <c r="P7" s="10">
        <f>IF($A7="","",$N7*$O7)</f>
        <v/>
      </c>
      <c r="Q7" s="8" t="n"/>
      <c r="R7" s="10">
        <f>IF($A7="","",$H7*$I7+$Q7)</f>
        <v/>
      </c>
      <c r="S7" s="10">
        <f>IF($A7="","",$N7-$P7-$R7)</f>
        <v/>
      </c>
      <c r="T7" s="11">
        <f>IF($A7="","",IFERROR($S7/$N7,0))</f>
        <v/>
      </c>
      <c r="U7" s="12">
        <f>IF($A7="","",IF($T7&gt;=20%,"Rentável",IF($T7&gt;=0,"Atenção","Prejuízo")))</f>
        <v/>
      </c>
    </row>
    <row r="8">
      <c r="A8" s="4" t="n">
        <v>1004</v>
      </c>
      <c r="B8" s="5" t="n">
        <v>46134</v>
      </c>
      <c r="C8" s="6" t="inlineStr">
        <is>
          <t>Ana Souza</t>
        </is>
      </c>
      <c r="D8" s="6" t="inlineStr">
        <is>
          <t>Curitiba/PR</t>
        </is>
      </c>
      <c r="E8" s="6" t="inlineStr">
        <is>
          <t>Treinamento Técnico</t>
        </is>
      </c>
      <c r="F8" s="4" t="inlineStr">
        <is>
          <t>Treinamento</t>
        </is>
      </c>
      <c r="G8" s="4" t="inlineStr">
        <is>
          <t>Lucro Real</t>
        </is>
      </c>
      <c r="H8" s="7" t="n">
        <v>8</v>
      </c>
      <c r="I8" s="8" t="n">
        <v>100</v>
      </c>
      <c r="J8" s="8" t="n">
        <v>180</v>
      </c>
      <c r="K8" s="9" t="n">
        <v>0</v>
      </c>
      <c r="L8" s="13" t="n">
        <v>200</v>
      </c>
      <c r="M8" s="13">
        <f>IF($A8="","",$L8*$K8)</f>
        <v/>
      </c>
      <c r="N8" s="13">
        <f>IF($A8="","",$L8-$M8)</f>
        <v/>
      </c>
      <c r="O8" s="14">
        <f>IF($A8="","",IFERROR(VLOOKUP($G8,'Parâmetros'!$A$5:$B$104,2,FALSE),0))</f>
        <v/>
      </c>
      <c r="P8" s="13">
        <f>IF($A8="","",$N8*$O8)</f>
        <v/>
      </c>
      <c r="Q8" s="8" t="n"/>
      <c r="R8" s="13">
        <f>IF($A8="","",$H8*$I8+$Q8)</f>
        <v/>
      </c>
      <c r="S8" s="13">
        <f>IF($A8="","",$N8-$P8-$R8)</f>
        <v/>
      </c>
      <c r="T8" s="14">
        <f>IF($A8="","",IFERROR($S8/$N8,0))</f>
        <v/>
      </c>
      <c r="U8" s="15">
        <f>IF($A8="","",IF($T8&gt;=20%,"Rentável",IF($T8&gt;=0,"Atenção","Prejuízo")))</f>
        <v/>
      </c>
    </row>
    <row r="9">
      <c r="A9" s="4" t="n">
        <v>1005</v>
      </c>
      <c r="B9" s="5" t="n">
        <v>46159</v>
      </c>
      <c r="C9" s="6" t="inlineStr">
        <is>
          <t>Carlos Pereira</t>
        </is>
      </c>
      <c r="D9" s="6" t="inlineStr">
        <is>
          <t>Porto Alegre/RS</t>
        </is>
      </c>
      <c r="E9" s="6" t="inlineStr">
        <is>
          <t>Equipamento Industrial</t>
        </is>
      </c>
      <c r="F9" s="4" t="inlineStr">
        <is>
          <t>Equipamentos</t>
        </is>
      </c>
      <c r="G9" s="4" t="inlineStr">
        <is>
          <t>Simples Nacional</t>
        </is>
      </c>
      <c r="H9" s="7" t="n">
        <v>3</v>
      </c>
      <c r="I9" s="8" t="n">
        <v>900</v>
      </c>
      <c r="J9" s="8" t="n">
        <v>1400</v>
      </c>
      <c r="K9" s="9" t="n">
        <v>0.05</v>
      </c>
      <c r="L9" s="10" t="n">
        <v>600</v>
      </c>
      <c r="M9" s="10">
        <f>IF($A9="","",$L9*$K9)</f>
        <v/>
      </c>
      <c r="N9" s="10">
        <f>IF($A9="","",$L9-$M9)</f>
        <v/>
      </c>
      <c r="O9" s="11">
        <f>IF($A9="","",IFERROR(VLOOKUP($G9,'Parâmetros'!$A$5:$B$104,2,FALSE),0))</f>
        <v/>
      </c>
      <c r="P9" s="10">
        <f>IF($A9="","",$N9*$O9)</f>
        <v/>
      </c>
      <c r="Q9" s="8" t="n"/>
      <c r="R9" s="10">
        <f>IF($A9="","",$H9*$I9+$Q9)</f>
        <v/>
      </c>
      <c r="S9" s="10">
        <f>IF($A9="","",$N9-$P9-$R9)</f>
        <v/>
      </c>
      <c r="T9" s="11">
        <f>IF($A9="","",IFERROR($S9/$N9,0))</f>
        <v/>
      </c>
      <c r="U9" s="12">
        <f>IF($A9="","",IF($T9&gt;=20%,"Rentável",IF($T9&gt;=0,"Atenção","Prejuízo")))</f>
        <v/>
      </c>
    </row>
    <row r="10">
      <c r="A10" s="4" t="n">
        <v>1006</v>
      </c>
      <c r="B10" s="5" t="n">
        <v>46183</v>
      </c>
      <c r="C10" s="6" t="inlineStr">
        <is>
          <t>Juliana Costa</t>
        </is>
      </c>
      <c r="D10" s="6" t="inlineStr">
        <is>
          <t>Salvador/BA</t>
        </is>
      </c>
      <c r="E10" s="6" t="inlineStr">
        <is>
          <t>Consultoria Financeira</t>
        </is>
      </c>
      <c r="F10" s="4" t="inlineStr">
        <is>
          <t>Serviços</t>
        </is>
      </c>
      <c r="G10" s="4" t="inlineStr">
        <is>
          <t>MEI</t>
        </is>
      </c>
      <c r="H10" s="7" t="n">
        <v>6</v>
      </c>
      <c r="I10" s="8" t="n">
        <v>200</v>
      </c>
      <c r="J10" s="8" t="n">
        <v>600</v>
      </c>
      <c r="K10" s="9" t="n">
        <v>0</v>
      </c>
      <c r="L10" s="13" t="n">
        <v>350</v>
      </c>
      <c r="M10" s="13">
        <f>IF($A10="","",$L10*$K10)</f>
        <v/>
      </c>
      <c r="N10" s="13">
        <f>IF($A10="","",$L10-$M10)</f>
        <v/>
      </c>
      <c r="O10" s="14">
        <f>IF($A10="","",IFERROR(VLOOKUP($G10,'Parâmetros'!$A$5:$B$104,2,FALSE),0))</f>
        <v/>
      </c>
      <c r="P10" s="13">
        <f>IF($A10="","",$N10*$O10)</f>
        <v/>
      </c>
      <c r="Q10" s="8" t="n"/>
      <c r="R10" s="13">
        <f>IF($A10="","",$H10*$I10+$Q10)</f>
        <v/>
      </c>
      <c r="S10" s="13">
        <f>IF($A10="","",$N10-$P10-$R10)</f>
        <v/>
      </c>
      <c r="T10" s="14">
        <f>IF($A10="","",IFERROR($S10/$N10,0))</f>
        <v/>
      </c>
      <c r="U10" s="15">
        <f>IF($A10="","",IF($T10&gt;=20%,"Rentável",IF($T10&gt;=0,"Atenção","Prejuízo")))</f>
        <v/>
      </c>
    </row>
    <row r="11">
      <c r="A11" s="4" t="n">
        <v>1007</v>
      </c>
      <c r="B11" s="5" t="n">
        <v>46222</v>
      </c>
      <c r="C11" s="6" t="inlineStr">
        <is>
          <t>Rafael Almeida</t>
        </is>
      </c>
      <c r="D11" s="6" t="inlineStr">
        <is>
          <t>Recife/PE</t>
        </is>
      </c>
      <c r="E11" s="6" t="inlineStr">
        <is>
          <t>Manutenção Corretiva</t>
        </is>
      </c>
      <c r="F11" s="4" t="inlineStr">
        <is>
          <t>Serviços</t>
        </is>
      </c>
      <c r="G11" s="4" t="inlineStr">
        <is>
          <t>Lucro Presumido</t>
        </is>
      </c>
      <c r="H11" s="7" t="n">
        <v>5</v>
      </c>
      <c r="I11" s="8" t="n">
        <v>250</v>
      </c>
      <c r="J11" s="8" t="n">
        <v>360</v>
      </c>
      <c r="K11" s="9" t="n">
        <v>0</v>
      </c>
      <c r="L11" s="10" t="n">
        <v>800</v>
      </c>
      <c r="M11" s="10">
        <f>IF($A11="","",$L11*$K11)</f>
        <v/>
      </c>
      <c r="N11" s="10">
        <f>IF($A11="","",$L11-$M11)</f>
        <v/>
      </c>
      <c r="O11" s="11">
        <f>IF($A11="","",IFERROR(VLOOKUP($G11,'Parâmetros'!$A$5:$B$104,2,FALSE),0))</f>
        <v/>
      </c>
      <c r="P11" s="10">
        <f>IF($A11="","",$N11*$O11)</f>
        <v/>
      </c>
      <c r="Q11" s="8" t="n"/>
      <c r="R11" s="10">
        <f>IF($A11="","",$H11*$I11+$Q11)</f>
        <v/>
      </c>
      <c r="S11" s="10">
        <f>IF($A11="","",$N11-$P11-$R11)</f>
        <v/>
      </c>
      <c r="T11" s="11">
        <f>IF($A11="","",IFERROR($S11/$N11,0))</f>
        <v/>
      </c>
      <c r="U11" s="12">
        <f>IF($A11="","",IF($T11&gt;=20%,"Rentável",IF($T11&gt;=0,"Atenção","Prejuízo")))</f>
        <v/>
      </c>
    </row>
    <row r="12">
      <c r="A12" s="4" t="n">
        <v>1008</v>
      </c>
      <c r="B12" s="5" t="n">
        <v>46248</v>
      </c>
      <c r="C12" s="6" t="inlineStr">
        <is>
          <t>Camila Ferreira</t>
        </is>
      </c>
      <c r="D12" s="6" t="inlineStr">
        <is>
          <t>Fortaleza/CE</t>
        </is>
      </c>
      <c r="E12" s="6" t="inlineStr">
        <is>
          <t>Software de Gestão</t>
        </is>
      </c>
      <c r="F12" s="4" t="inlineStr">
        <is>
          <t>Software</t>
        </is>
      </c>
      <c r="G12" s="4" t="inlineStr">
        <is>
          <t>Lucro Real</t>
        </is>
      </c>
      <c r="H12" s="7" t="n">
        <v>20</v>
      </c>
      <c r="I12" s="8" t="n">
        <v>25</v>
      </c>
      <c r="J12" s="8" t="n">
        <v>95</v>
      </c>
      <c r="K12" s="9" t="n">
        <v>0.05</v>
      </c>
      <c r="L12" s="13" t="n">
        <v>500</v>
      </c>
      <c r="M12" s="13">
        <f>IF($A12="","",$L12*$K12)</f>
        <v/>
      </c>
      <c r="N12" s="13">
        <f>IF($A12="","",$L12-$M12)</f>
        <v/>
      </c>
      <c r="O12" s="14">
        <f>IF($A12="","",IFERROR(VLOOKUP($G12,'Parâmetros'!$A$5:$B$104,2,FALSE),0))</f>
        <v/>
      </c>
      <c r="P12" s="13">
        <f>IF($A12="","",$N12*$O12)</f>
        <v/>
      </c>
      <c r="Q12" s="8" t="n"/>
      <c r="R12" s="13">
        <f>IF($A12="","",$H12*$I12+$Q12)</f>
        <v/>
      </c>
      <c r="S12" s="13">
        <f>IF($A12="","",$N12-$P12-$R12)</f>
        <v/>
      </c>
      <c r="T12" s="14">
        <f>IF($A12="","",IFERROR($S12/$N12,0))</f>
        <v/>
      </c>
      <c r="U12" s="15">
        <f>IF($A12="","",IF($T12&gt;=20%,"Rentável",IF($T12&gt;=0,"Atenção","Prejuízo")))</f>
        <v/>
      </c>
    </row>
    <row r="13">
      <c r="A13" s="4" t="n">
        <v>1009</v>
      </c>
      <c r="B13" s="5" t="n">
        <v>46270</v>
      </c>
      <c r="C13" s="6" t="inlineStr">
        <is>
          <t>Lucas Rodrigues</t>
        </is>
      </c>
      <c r="D13" s="6" t="inlineStr">
        <is>
          <t>Brasília/DF</t>
        </is>
      </c>
      <c r="E13" s="6" t="inlineStr">
        <is>
          <t>Treinamento de Liderança</t>
        </is>
      </c>
      <c r="F13" s="4" t="inlineStr">
        <is>
          <t>Treinamento</t>
        </is>
      </c>
      <c r="G13" s="4" t="inlineStr">
        <is>
          <t>Simples Nacional</t>
        </is>
      </c>
      <c r="H13" s="7" t="n">
        <v>12</v>
      </c>
      <c r="I13" s="8" t="n">
        <v>60</v>
      </c>
      <c r="J13" s="8" t="n">
        <v>150</v>
      </c>
      <c r="K13" s="9" t="n">
        <v>0</v>
      </c>
      <c r="L13" s="10" t="n">
        <v>250</v>
      </c>
      <c r="M13" s="10">
        <f>IF($A13="","",$L13*$K13)</f>
        <v/>
      </c>
      <c r="N13" s="10">
        <f>IF($A13="","",$L13-$M13)</f>
        <v/>
      </c>
      <c r="O13" s="11">
        <f>IF($A13="","",IFERROR(VLOOKUP($G13,'Parâmetros'!$A$5:$B$104,2,FALSE),0))</f>
        <v/>
      </c>
      <c r="P13" s="10">
        <f>IF($A13="","",$N13*$O13)</f>
        <v/>
      </c>
      <c r="Q13" s="8" t="n"/>
      <c r="R13" s="10">
        <f>IF($A13="","",$H13*$I13+$Q13)</f>
        <v/>
      </c>
      <c r="S13" s="10">
        <f>IF($A13="","",$N13-$P13-$R13)</f>
        <v/>
      </c>
      <c r="T13" s="11">
        <f>IF($A13="","",IFERROR($S13/$N13,0))</f>
        <v/>
      </c>
      <c r="U13" s="12">
        <f>IF($A13="","",IF($T13&gt;=20%,"Rentável",IF($T13&gt;=0,"Atenção","Prejuízo")))</f>
        <v/>
      </c>
    </row>
    <row r="14">
      <c r="A14" s="4" t="n">
        <v>1010</v>
      </c>
      <c r="B14" s="5" t="n">
        <v>46283</v>
      </c>
      <c r="C14" s="6" t="inlineStr">
        <is>
          <t>Fernanda Lima</t>
        </is>
      </c>
      <c r="D14" s="6" t="inlineStr">
        <is>
          <t>Campinas/SP</t>
        </is>
      </c>
      <c r="E14" s="6" t="inlineStr">
        <is>
          <t>Equipamento de Rede</t>
        </is>
      </c>
      <c r="F14" s="4" t="inlineStr">
        <is>
          <t>Equipamentos</t>
        </is>
      </c>
      <c r="G14" s="4" t="inlineStr">
        <is>
          <t>Lucro Presumido</t>
        </is>
      </c>
      <c r="H14" s="7" t="n">
        <v>2</v>
      </c>
      <c r="I14" s="8" t="n">
        <v>1250</v>
      </c>
      <c r="J14" s="8" t="n">
        <v>1500</v>
      </c>
      <c r="K14" s="9" t="n">
        <v>0.1</v>
      </c>
      <c r="L14" s="13" t="n">
        <v>900</v>
      </c>
      <c r="M14" s="13">
        <f>IF($A14="","",$L14*$K14)</f>
        <v/>
      </c>
      <c r="N14" s="13">
        <f>IF($A14="","",$L14-$M14)</f>
        <v/>
      </c>
      <c r="O14" s="14">
        <f>IF($A14="","",IFERROR(VLOOKUP($G14,'Parâmetros'!$A$5:$B$104,2,FALSE),0))</f>
        <v/>
      </c>
      <c r="P14" s="13">
        <f>IF($A14="","",$N14*$O14)</f>
        <v/>
      </c>
      <c r="Q14" s="8" t="n"/>
      <c r="R14" s="13">
        <f>IF($A14="","",$H14*$I14+$Q14)</f>
        <v/>
      </c>
      <c r="S14" s="13">
        <f>IF($A14="","",$N14-$P14-$R14)</f>
        <v/>
      </c>
      <c r="T14" s="14">
        <f>IF($A14="","",IFERROR($S14/$N14,0))</f>
        <v/>
      </c>
      <c r="U14" s="15">
        <f>IF($A14="","",IF($T14&gt;=20%,"Rentável",IF($T14&gt;=0,"Atenção","Prejuízo")))</f>
        <v/>
      </c>
    </row>
    <row r="15">
      <c r="A15" s="4" t="n"/>
      <c r="B15" s="5" t="n"/>
      <c r="C15" s="6" t="n"/>
      <c r="D15" s="6" t="n"/>
      <c r="E15" s="6" t="n"/>
      <c r="F15" s="4" t="n"/>
      <c r="G15" s="4" t="n"/>
      <c r="H15" s="7" t="n"/>
      <c r="I15" s="8" t="n"/>
      <c r="J15" s="8" t="n"/>
      <c r="K15" s="9" t="n"/>
      <c r="L15" s="10">
        <f>IF($A15="","",$H15*$J15)</f>
        <v/>
      </c>
      <c r="M15" s="10">
        <f>IF($A15="","",$L15*$K15)</f>
        <v/>
      </c>
      <c r="N15" s="10">
        <f>IF($A15="","",$L15-$M15)</f>
        <v/>
      </c>
      <c r="O15" s="11">
        <f>IF($A15="","",IFERROR(VLOOKUP($G15,'Parâmetros'!$A$5:$B$104,2,FALSE),0))</f>
        <v/>
      </c>
      <c r="P15" s="10">
        <f>IF($A15="","",$N15*$O15)</f>
        <v/>
      </c>
      <c r="Q15" s="8" t="n"/>
      <c r="R15" s="10">
        <f>IF($A15="","",$H15*$I15+$Q15)</f>
        <v/>
      </c>
      <c r="S15" s="10">
        <f>IF($A15="","",$N15-$P15-$R15)</f>
        <v/>
      </c>
      <c r="T15" s="11">
        <f>IF($A15="","",IFERROR($S15/$N15,0))</f>
        <v/>
      </c>
      <c r="U15" s="12">
        <f>IF($A15="","",IF($T15&gt;=20%,"Rentável",IF($T15&gt;=0,"Atenção","Prejuízo")))</f>
        <v/>
      </c>
    </row>
    <row r="16">
      <c r="A16" s="4" t="n"/>
      <c r="B16" s="5" t="n"/>
      <c r="C16" s="6" t="n"/>
      <c r="D16" s="6" t="n"/>
      <c r="E16" s="6" t="n"/>
      <c r="F16" s="4" t="n"/>
      <c r="G16" s="4" t="n"/>
      <c r="H16" s="7" t="n"/>
      <c r="I16" s="8" t="n"/>
      <c r="J16" s="8" t="n"/>
      <c r="K16" s="9" t="n"/>
      <c r="L16" s="13">
        <f>IF($A16="","",$H16*$J16)</f>
        <v/>
      </c>
      <c r="M16" s="13">
        <f>IF($A16="","",$L16*$K16)</f>
        <v/>
      </c>
      <c r="N16" s="13">
        <f>IF($A16="","",$L16-$M16)</f>
        <v/>
      </c>
      <c r="O16" s="14">
        <f>IF($A16="","",IFERROR(VLOOKUP($G16,'Parâmetros'!$A$5:$B$104,2,FALSE),0))</f>
        <v/>
      </c>
      <c r="P16" s="13">
        <f>IF($A16="","",$N16*$O16)</f>
        <v/>
      </c>
      <c r="Q16" s="8" t="n"/>
      <c r="R16" s="13">
        <f>IF($A16="","",$H16*$I16+$Q16)</f>
        <v/>
      </c>
      <c r="S16" s="13">
        <f>IF($A16="","",$N16-$P16-$R16)</f>
        <v/>
      </c>
      <c r="T16" s="14">
        <f>IF($A16="","",IFERROR($S16/$N16,0))</f>
        <v/>
      </c>
      <c r="U16" s="15">
        <f>IF($A16="","",IF($T16&gt;=20%,"Rentável",IF($T16&gt;=0,"Atenção","Prejuízo")))</f>
        <v/>
      </c>
    </row>
    <row r="17">
      <c r="A17" s="4" t="n"/>
      <c r="B17" s="5" t="n"/>
      <c r="C17" s="6" t="n"/>
      <c r="D17" s="6" t="n"/>
      <c r="E17" s="6" t="n"/>
      <c r="F17" s="4" t="n"/>
      <c r="G17" s="4" t="n"/>
      <c r="H17" s="7" t="n"/>
      <c r="I17" s="8" t="n"/>
      <c r="J17" s="8" t="n"/>
      <c r="K17" s="9" t="n"/>
      <c r="L17" s="10">
        <f>IF($A17="","",$H17*$J17)</f>
        <v/>
      </c>
      <c r="M17" s="10">
        <f>IF($A17="","",$L17*$K17)</f>
        <v/>
      </c>
      <c r="N17" s="10">
        <f>IF($A17="","",$L17-$M17)</f>
        <v/>
      </c>
      <c r="O17" s="11">
        <f>IF($A17="","",IFERROR(VLOOKUP($G17,'Parâmetros'!$A$5:$B$104,2,FALSE),0))</f>
        <v/>
      </c>
      <c r="P17" s="10">
        <f>IF($A17="","",$N17*$O17)</f>
        <v/>
      </c>
      <c r="Q17" s="8" t="n"/>
      <c r="R17" s="10">
        <f>IF($A17="","",$H17*$I17+$Q17)</f>
        <v/>
      </c>
      <c r="S17" s="10">
        <f>IF($A17="","",$N17-$P17-$R17)</f>
        <v/>
      </c>
      <c r="T17" s="11">
        <f>IF($A17="","",IFERROR($S17/$N17,0))</f>
        <v/>
      </c>
      <c r="U17" s="12">
        <f>IF($A17="","",IF($T17&gt;=20%,"Rentável",IF($T17&gt;=0,"Atenção","Prejuízo")))</f>
        <v/>
      </c>
    </row>
    <row r="18">
      <c r="A18" s="4" t="n"/>
      <c r="B18" s="5" t="n"/>
      <c r="C18" s="6" t="n"/>
      <c r="D18" s="6" t="n"/>
      <c r="E18" s="6" t="n"/>
      <c r="F18" s="4" t="n"/>
      <c r="G18" s="4" t="n"/>
      <c r="H18" s="7" t="n"/>
      <c r="I18" s="8" t="n"/>
      <c r="J18" s="8" t="n"/>
      <c r="K18" s="9" t="n"/>
      <c r="L18" s="13">
        <f>IF($A18="","",$H18*$J18)</f>
        <v/>
      </c>
      <c r="M18" s="13">
        <f>IF($A18="","",$L18*$K18)</f>
        <v/>
      </c>
      <c r="N18" s="13">
        <f>IF($A18="","",$L18-$M18)</f>
        <v/>
      </c>
      <c r="O18" s="14">
        <f>IF($A18="","",IFERROR(VLOOKUP($G18,'Parâmetros'!$A$5:$B$104,2,FALSE),0))</f>
        <v/>
      </c>
      <c r="P18" s="13">
        <f>IF($A18="","",$N18*$O18)</f>
        <v/>
      </c>
      <c r="Q18" s="8" t="n"/>
      <c r="R18" s="13">
        <f>IF($A18="","",$H18*$I18+$Q18)</f>
        <v/>
      </c>
      <c r="S18" s="13">
        <f>IF($A18="","",$N18-$P18-$R18)</f>
        <v/>
      </c>
      <c r="T18" s="14">
        <f>IF($A18="","",IFERROR($S18/$N18,0))</f>
        <v/>
      </c>
      <c r="U18" s="15">
        <f>IF($A18="","",IF($T18&gt;=20%,"Rentável",IF($T18&gt;=0,"Atenção","Prejuízo")))</f>
        <v/>
      </c>
    </row>
    <row r="19">
      <c r="A19" s="4" t="n"/>
      <c r="B19" s="5" t="n"/>
      <c r="C19" s="6" t="n"/>
      <c r="D19" s="6" t="n"/>
      <c r="E19" s="6" t="n"/>
      <c r="F19" s="4" t="n"/>
      <c r="G19" s="4" t="n"/>
      <c r="H19" s="7" t="n"/>
      <c r="I19" s="8" t="n"/>
      <c r="J19" s="8" t="n"/>
      <c r="K19" s="9" t="n"/>
      <c r="L19" s="10">
        <f>IF($A19="","",$H19*$J19)</f>
        <v/>
      </c>
      <c r="M19" s="10">
        <f>IF($A19="","",$L19*$K19)</f>
        <v/>
      </c>
      <c r="N19" s="10">
        <f>IF($A19="","",$L19-$M19)</f>
        <v/>
      </c>
      <c r="O19" s="11">
        <f>IF($A19="","",IFERROR(VLOOKUP($G19,'Parâmetros'!$A$5:$B$104,2,FALSE),0))</f>
        <v/>
      </c>
      <c r="P19" s="10">
        <f>IF($A19="","",$N19*$O19)</f>
        <v/>
      </c>
      <c r="Q19" s="8" t="n"/>
      <c r="R19" s="10">
        <f>IF($A19="","",$H19*$I19+$Q19)</f>
        <v/>
      </c>
      <c r="S19" s="10">
        <f>IF($A19="","",$N19-$P19-$R19)</f>
        <v/>
      </c>
      <c r="T19" s="11">
        <f>IF($A19="","",IFERROR($S19/$N19,0))</f>
        <v/>
      </c>
      <c r="U19" s="12">
        <f>IF($A19="","",IF($T19&gt;=20%,"Rentável",IF($T19&gt;=0,"Atenção","Prejuízo")))</f>
        <v/>
      </c>
    </row>
    <row r="20">
      <c r="A20" s="4" t="n"/>
      <c r="B20" s="5" t="n"/>
      <c r="C20" s="6" t="n"/>
      <c r="D20" s="6" t="n"/>
      <c r="E20" s="6" t="n"/>
      <c r="F20" s="4" t="n"/>
      <c r="G20" s="4" t="n"/>
      <c r="H20" s="7" t="n"/>
      <c r="I20" s="8" t="n"/>
      <c r="J20" s="8" t="n"/>
      <c r="K20" s="9" t="n"/>
      <c r="L20" s="13">
        <f>IF($A20="","",$H20*$J20)</f>
        <v/>
      </c>
      <c r="M20" s="13">
        <f>IF($A20="","",$L20*$K20)</f>
        <v/>
      </c>
      <c r="N20" s="13">
        <f>IF($A20="","",$L20-$M20)</f>
        <v/>
      </c>
      <c r="O20" s="14">
        <f>IF($A20="","",IFERROR(VLOOKUP($G20,'Parâmetros'!$A$5:$B$104,2,FALSE),0))</f>
        <v/>
      </c>
      <c r="P20" s="13">
        <f>IF($A20="","",$N20*$O20)</f>
        <v/>
      </c>
      <c r="Q20" s="8" t="n"/>
      <c r="R20" s="13">
        <f>IF($A20="","",$H20*$I20+$Q20)</f>
        <v/>
      </c>
      <c r="S20" s="13">
        <f>IF($A20="","",$N20-$P20-$R20)</f>
        <v/>
      </c>
      <c r="T20" s="14">
        <f>IF($A20="","",IFERROR($S20/$N20,0))</f>
        <v/>
      </c>
      <c r="U20" s="15">
        <f>IF($A20="","",IF($T20&gt;=20%,"Rentável",IF($T20&gt;=0,"Atenção","Prejuízo")))</f>
        <v/>
      </c>
    </row>
    <row r="21">
      <c r="A21" s="4" t="n"/>
      <c r="B21" s="5" t="n"/>
      <c r="C21" s="6" t="n"/>
      <c r="D21" s="6" t="n"/>
      <c r="E21" s="6" t="n"/>
      <c r="F21" s="4" t="n"/>
      <c r="G21" s="4" t="n"/>
      <c r="H21" s="7" t="n"/>
      <c r="I21" s="8" t="n"/>
      <c r="J21" s="8" t="n"/>
      <c r="K21" s="9" t="n"/>
      <c r="L21" s="10">
        <f>IF($A21="","",$H21*$J21)</f>
        <v/>
      </c>
      <c r="M21" s="10">
        <f>IF($A21="","",$L21*$K21)</f>
        <v/>
      </c>
      <c r="N21" s="10">
        <f>IF($A21="","",$L21-$M21)</f>
        <v/>
      </c>
      <c r="O21" s="11">
        <f>IF($A21="","",IFERROR(VLOOKUP($G21,'Parâmetros'!$A$5:$B$104,2,FALSE),0))</f>
        <v/>
      </c>
      <c r="P21" s="10">
        <f>IF($A21="","",$N21*$O21)</f>
        <v/>
      </c>
      <c r="Q21" s="8" t="n"/>
      <c r="R21" s="10">
        <f>IF($A21="","",$H21*$I21+$Q21)</f>
        <v/>
      </c>
      <c r="S21" s="10">
        <f>IF($A21="","",$N21-$P21-$R21)</f>
        <v/>
      </c>
      <c r="T21" s="11">
        <f>IF($A21="","",IFERROR($S21/$N21,0))</f>
        <v/>
      </c>
      <c r="U21" s="12">
        <f>IF($A21="","",IF($T21&gt;=20%,"Rentável",IF($T21&gt;=0,"Atenção","Prejuízo")))</f>
        <v/>
      </c>
    </row>
    <row r="22">
      <c r="A22" s="4" t="n"/>
      <c r="B22" s="5" t="n"/>
      <c r="C22" s="6" t="n"/>
      <c r="D22" s="6" t="n"/>
      <c r="E22" s="6" t="n"/>
      <c r="F22" s="4" t="n"/>
      <c r="G22" s="4" t="n"/>
      <c r="H22" s="7" t="n"/>
      <c r="I22" s="8" t="n"/>
      <c r="J22" s="8" t="n"/>
      <c r="K22" s="9" t="n"/>
      <c r="L22" s="13">
        <f>IF($A22="","",$H22*$J22)</f>
        <v/>
      </c>
      <c r="M22" s="13">
        <f>IF($A22="","",$L22*$K22)</f>
        <v/>
      </c>
      <c r="N22" s="13">
        <f>IF($A22="","",$L22-$M22)</f>
        <v/>
      </c>
      <c r="O22" s="14">
        <f>IF($A22="","",IFERROR(VLOOKUP($G22,'Parâmetros'!$A$5:$B$104,2,FALSE),0))</f>
        <v/>
      </c>
      <c r="P22" s="13">
        <f>IF($A22="","",$N22*$O22)</f>
        <v/>
      </c>
      <c r="Q22" s="8" t="n"/>
      <c r="R22" s="13">
        <f>IF($A22="","",$H22*$I22+$Q22)</f>
        <v/>
      </c>
      <c r="S22" s="13">
        <f>IF($A22="","",$N22-$P22-$R22)</f>
        <v/>
      </c>
      <c r="T22" s="14">
        <f>IF($A22="","",IFERROR($S22/$N22,0))</f>
        <v/>
      </c>
      <c r="U22" s="15">
        <f>IF($A22="","",IF($T22&gt;=20%,"Rentável",IF($T22&gt;=0,"Atenção","Prejuízo")))</f>
        <v/>
      </c>
    </row>
    <row r="23">
      <c r="A23" s="4" t="n"/>
      <c r="B23" s="5" t="n"/>
      <c r="C23" s="6" t="n"/>
      <c r="D23" s="6" t="n"/>
      <c r="E23" s="6" t="n"/>
      <c r="F23" s="4" t="n"/>
      <c r="G23" s="4" t="n"/>
      <c r="H23" s="7" t="n"/>
      <c r="I23" s="8" t="n"/>
      <c r="J23" s="8" t="n"/>
      <c r="K23" s="9" t="n"/>
      <c r="L23" s="10">
        <f>IF($A23="","",$H23*$J23)</f>
        <v/>
      </c>
      <c r="M23" s="10">
        <f>IF($A23="","",$L23*$K23)</f>
        <v/>
      </c>
      <c r="N23" s="10">
        <f>IF($A23="","",$L23-$M23)</f>
        <v/>
      </c>
      <c r="O23" s="11">
        <f>IF($A23="","",IFERROR(VLOOKUP($G23,'Parâmetros'!$A$5:$B$104,2,FALSE),0))</f>
        <v/>
      </c>
      <c r="P23" s="10">
        <f>IF($A23="","",$N23*$O23)</f>
        <v/>
      </c>
      <c r="Q23" s="8" t="n"/>
      <c r="R23" s="10">
        <f>IF($A23="","",$H23*$I23+$Q23)</f>
        <v/>
      </c>
      <c r="S23" s="10">
        <f>IF($A23="","",$N23-$P23-$R23)</f>
        <v/>
      </c>
      <c r="T23" s="11">
        <f>IF($A23="","",IFERROR($S23/$N23,0))</f>
        <v/>
      </c>
      <c r="U23" s="12">
        <f>IF($A23="","",IF($T23&gt;=20%,"Rentável",IF($T23&gt;=0,"Atenção","Prejuízo")))</f>
        <v/>
      </c>
    </row>
    <row r="24">
      <c r="A24" s="4" t="n"/>
      <c r="B24" s="5" t="n"/>
      <c r="C24" s="6" t="n"/>
      <c r="D24" s="6" t="n"/>
      <c r="E24" s="6" t="n"/>
      <c r="F24" s="4" t="n"/>
      <c r="G24" s="4" t="n"/>
      <c r="H24" s="7" t="n"/>
      <c r="I24" s="8" t="n"/>
      <c r="J24" s="8" t="n"/>
      <c r="K24" s="9" t="n"/>
      <c r="L24" s="13">
        <f>IF($A24="","",$H24*$J24)</f>
        <v/>
      </c>
      <c r="M24" s="13">
        <f>IF($A24="","",$L24*$K24)</f>
        <v/>
      </c>
      <c r="N24" s="13">
        <f>IF($A24="","",$L24-$M24)</f>
        <v/>
      </c>
      <c r="O24" s="14">
        <f>IF($A24="","",IFERROR(VLOOKUP($G24,'Parâmetros'!$A$5:$B$104,2,FALSE),0))</f>
        <v/>
      </c>
      <c r="P24" s="13">
        <f>IF($A24="","",$N24*$O24)</f>
        <v/>
      </c>
      <c r="Q24" s="8" t="n"/>
      <c r="R24" s="13">
        <f>IF($A24="","",$H24*$I24+$Q24)</f>
        <v/>
      </c>
      <c r="S24" s="13">
        <f>IF($A24="","",$N24-$P24-$R24)</f>
        <v/>
      </c>
      <c r="T24" s="14">
        <f>IF($A24="","",IFERROR($S24/$N24,0))</f>
        <v/>
      </c>
      <c r="U24" s="15">
        <f>IF($A24="","",IF($T24&gt;=20%,"Rentável",IF($T24&gt;=0,"Atenção","Prejuízo")))</f>
        <v/>
      </c>
    </row>
    <row r="25">
      <c r="A25" s="4" t="n"/>
      <c r="B25" s="5" t="n"/>
      <c r="C25" s="6" t="n"/>
      <c r="D25" s="6" t="n"/>
      <c r="E25" s="6" t="n"/>
      <c r="F25" s="4" t="n"/>
      <c r="G25" s="4" t="n"/>
      <c r="H25" s="7" t="n"/>
      <c r="I25" s="8" t="n"/>
      <c r="J25" s="8" t="n"/>
      <c r="K25" s="9" t="n"/>
      <c r="L25" s="10">
        <f>IF($A25="","",$H25*$J25)</f>
        <v/>
      </c>
      <c r="M25" s="10">
        <f>IF($A25="","",$L25*$K25)</f>
        <v/>
      </c>
      <c r="N25" s="10">
        <f>IF($A25="","",$L25-$M25)</f>
        <v/>
      </c>
      <c r="O25" s="11">
        <f>IF($A25="","",IFERROR(VLOOKUP($G25,'Parâmetros'!$A$5:$B$104,2,FALSE),0))</f>
        <v/>
      </c>
      <c r="P25" s="10">
        <f>IF($A25="","",$N25*$O25)</f>
        <v/>
      </c>
      <c r="Q25" s="8" t="n"/>
      <c r="R25" s="10">
        <f>IF($A25="","",$H25*$I25+$Q25)</f>
        <v/>
      </c>
      <c r="S25" s="10">
        <f>IF($A25="","",$N25-$P25-$R25)</f>
        <v/>
      </c>
      <c r="T25" s="11">
        <f>IF($A25="","",IFERROR($S25/$N25,0))</f>
        <v/>
      </c>
      <c r="U25" s="12">
        <f>IF($A25="","",IF($T25&gt;=20%,"Rentável",IF($T25&gt;=0,"Atenção","Prejuízo")))</f>
        <v/>
      </c>
    </row>
    <row r="26">
      <c r="A26" s="4" t="n"/>
      <c r="B26" s="5" t="n"/>
      <c r="C26" s="6" t="n"/>
      <c r="D26" s="6" t="n"/>
      <c r="E26" s="6" t="n"/>
      <c r="F26" s="4" t="n"/>
      <c r="G26" s="4" t="n"/>
      <c r="H26" s="7" t="n"/>
      <c r="I26" s="8" t="n"/>
      <c r="J26" s="8" t="n"/>
      <c r="K26" s="9" t="n"/>
      <c r="L26" s="13">
        <f>IF($A26="","",$H26*$J26)</f>
        <v/>
      </c>
      <c r="M26" s="13">
        <f>IF($A26="","",$L26*$K26)</f>
        <v/>
      </c>
      <c r="N26" s="13">
        <f>IF($A26="","",$L26-$M26)</f>
        <v/>
      </c>
      <c r="O26" s="14">
        <f>IF($A26="","",IFERROR(VLOOKUP($G26,'Parâmetros'!$A$5:$B$104,2,FALSE),0))</f>
        <v/>
      </c>
      <c r="P26" s="13">
        <f>IF($A26="","",$N26*$O26)</f>
        <v/>
      </c>
      <c r="Q26" s="8" t="n"/>
      <c r="R26" s="13">
        <f>IF($A26="","",$H26*$I26+$Q26)</f>
        <v/>
      </c>
      <c r="S26" s="13">
        <f>IF($A26="","",$N26-$P26-$R26)</f>
        <v/>
      </c>
      <c r="T26" s="14">
        <f>IF($A26="","",IFERROR($S26/$N26,0))</f>
        <v/>
      </c>
      <c r="U26" s="15">
        <f>IF($A26="","",IF($T26&gt;=20%,"Rentável",IF($T26&gt;=0,"Atenção","Prejuízo")))</f>
        <v/>
      </c>
    </row>
    <row r="27">
      <c r="A27" s="4" t="n"/>
      <c r="B27" s="5" t="n"/>
      <c r="C27" s="6" t="n"/>
      <c r="D27" s="6" t="n"/>
      <c r="E27" s="6" t="n"/>
      <c r="F27" s="4" t="n"/>
      <c r="G27" s="4" t="n"/>
      <c r="H27" s="7" t="n"/>
      <c r="I27" s="8" t="n"/>
      <c r="J27" s="8" t="n"/>
      <c r="K27" s="9" t="n"/>
      <c r="L27" s="10">
        <f>IF($A27="","",$H27*$J27)</f>
        <v/>
      </c>
      <c r="M27" s="10">
        <f>IF($A27="","",$L27*$K27)</f>
        <v/>
      </c>
      <c r="N27" s="10">
        <f>IF($A27="","",$L27-$M27)</f>
        <v/>
      </c>
      <c r="O27" s="11">
        <f>IF($A27="","",IFERROR(VLOOKUP($G27,'Parâmetros'!$A$5:$B$104,2,FALSE),0))</f>
        <v/>
      </c>
      <c r="P27" s="10">
        <f>IF($A27="","",$N27*$O27)</f>
        <v/>
      </c>
      <c r="Q27" s="8" t="n"/>
      <c r="R27" s="10">
        <f>IF($A27="","",$H27*$I27+$Q27)</f>
        <v/>
      </c>
      <c r="S27" s="10">
        <f>IF($A27="","",$N27-$P27-$R27)</f>
        <v/>
      </c>
      <c r="T27" s="11">
        <f>IF($A27="","",IFERROR($S27/$N27,0))</f>
        <v/>
      </c>
      <c r="U27" s="12">
        <f>IF($A27="","",IF($T27&gt;=20%,"Rentável",IF($T27&gt;=0,"Atenção","Prejuízo")))</f>
        <v/>
      </c>
    </row>
    <row r="28">
      <c r="A28" s="4" t="n"/>
      <c r="B28" s="5" t="n"/>
      <c r="C28" s="6" t="n"/>
      <c r="D28" s="6" t="n"/>
      <c r="E28" s="6" t="n"/>
      <c r="F28" s="4" t="n"/>
      <c r="G28" s="4" t="n"/>
      <c r="H28" s="7" t="n"/>
      <c r="I28" s="8" t="n"/>
      <c r="J28" s="8" t="n"/>
      <c r="K28" s="9" t="n"/>
      <c r="L28" s="13">
        <f>IF($A28="","",$H28*$J28)</f>
        <v/>
      </c>
      <c r="M28" s="13">
        <f>IF($A28="","",$L28*$K28)</f>
        <v/>
      </c>
      <c r="N28" s="13">
        <f>IF($A28="","",$L28-$M28)</f>
        <v/>
      </c>
      <c r="O28" s="14">
        <f>IF($A28="","",IFERROR(VLOOKUP($G28,'Parâmetros'!$A$5:$B$104,2,FALSE),0))</f>
        <v/>
      </c>
      <c r="P28" s="13">
        <f>IF($A28="","",$N28*$O28)</f>
        <v/>
      </c>
      <c r="Q28" s="8" t="n"/>
      <c r="R28" s="13">
        <f>IF($A28="","",$H28*$I28+$Q28)</f>
        <v/>
      </c>
      <c r="S28" s="13">
        <f>IF($A28="","",$N28-$P28-$R28)</f>
        <v/>
      </c>
      <c r="T28" s="14">
        <f>IF($A28="","",IFERROR($S28/$N28,0))</f>
        <v/>
      </c>
      <c r="U28" s="15">
        <f>IF($A28="","",IF($T28&gt;=20%,"Rentável",IF($T28&gt;=0,"Atenção","Prejuízo")))</f>
        <v/>
      </c>
    </row>
    <row r="29">
      <c r="A29" s="4" t="n"/>
      <c r="B29" s="5" t="n"/>
      <c r="C29" s="6" t="n"/>
      <c r="D29" s="6" t="n"/>
      <c r="E29" s="6" t="n"/>
      <c r="F29" s="4" t="n"/>
      <c r="G29" s="4" t="n"/>
      <c r="H29" s="7" t="n"/>
      <c r="I29" s="8" t="n"/>
      <c r="J29" s="8" t="n"/>
      <c r="K29" s="9" t="n"/>
      <c r="L29" s="10">
        <f>IF($A29="","",$H29*$J29)</f>
        <v/>
      </c>
      <c r="M29" s="10">
        <f>IF($A29="","",$L29*$K29)</f>
        <v/>
      </c>
      <c r="N29" s="10">
        <f>IF($A29="","",$L29-$M29)</f>
        <v/>
      </c>
      <c r="O29" s="11">
        <f>IF($A29="","",IFERROR(VLOOKUP($G29,'Parâmetros'!$A$5:$B$104,2,FALSE),0))</f>
        <v/>
      </c>
      <c r="P29" s="10">
        <f>IF($A29="","",$N29*$O29)</f>
        <v/>
      </c>
      <c r="Q29" s="8" t="n"/>
      <c r="R29" s="10">
        <f>IF($A29="","",$H29*$I29+$Q29)</f>
        <v/>
      </c>
      <c r="S29" s="10">
        <f>IF($A29="","",$N29-$P29-$R29)</f>
        <v/>
      </c>
      <c r="T29" s="11">
        <f>IF($A29="","",IFERROR($S29/$N29,0))</f>
        <v/>
      </c>
      <c r="U29" s="12">
        <f>IF($A29="","",IF($T29&gt;=20%,"Rentável",IF($T29&gt;=0,"Atenção","Prejuízo")))</f>
        <v/>
      </c>
    </row>
    <row r="30">
      <c r="A30" s="4" t="n"/>
      <c r="B30" s="5" t="n"/>
      <c r="C30" s="6" t="n"/>
      <c r="D30" s="6" t="n"/>
      <c r="E30" s="6" t="n"/>
      <c r="F30" s="4" t="n"/>
      <c r="G30" s="4" t="n"/>
      <c r="H30" s="7" t="n"/>
      <c r="I30" s="8" t="n"/>
      <c r="J30" s="8" t="n"/>
      <c r="K30" s="9" t="n"/>
      <c r="L30" s="13">
        <f>IF($A30="","",$H30*$J30)</f>
        <v/>
      </c>
      <c r="M30" s="13">
        <f>IF($A30="","",$L30*$K30)</f>
        <v/>
      </c>
      <c r="N30" s="13">
        <f>IF($A30="","",$L30-$M30)</f>
        <v/>
      </c>
      <c r="O30" s="14">
        <f>IF($A30="","",IFERROR(VLOOKUP($G30,'Parâmetros'!$A$5:$B$104,2,FALSE),0))</f>
        <v/>
      </c>
      <c r="P30" s="13">
        <f>IF($A30="","",$N30*$O30)</f>
        <v/>
      </c>
      <c r="Q30" s="8" t="n"/>
      <c r="R30" s="13">
        <f>IF($A30="","",$H30*$I30+$Q30)</f>
        <v/>
      </c>
      <c r="S30" s="13">
        <f>IF($A30="","",$N30-$P30-$R30)</f>
        <v/>
      </c>
      <c r="T30" s="14">
        <f>IF($A30="","",IFERROR($S30/$N30,0))</f>
        <v/>
      </c>
      <c r="U30" s="15">
        <f>IF($A30="","",IF($T30&gt;=20%,"Rentável",IF($T30&gt;=0,"Atenção","Prejuízo")))</f>
        <v/>
      </c>
    </row>
    <row r="31">
      <c r="A31" s="4" t="n"/>
      <c r="B31" s="5" t="n"/>
      <c r="C31" s="6" t="n"/>
      <c r="D31" s="6" t="n"/>
      <c r="E31" s="6" t="n"/>
      <c r="F31" s="4" t="n"/>
      <c r="G31" s="4" t="n"/>
      <c r="H31" s="7" t="n"/>
      <c r="I31" s="8" t="n"/>
      <c r="J31" s="8" t="n"/>
      <c r="K31" s="9" t="n"/>
      <c r="L31" s="10">
        <f>IF($A31="","",$H31*$J31)</f>
        <v/>
      </c>
      <c r="M31" s="10">
        <f>IF($A31="","",$L31*$K31)</f>
        <v/>
      </c>
      <c r="N31" s="10">
        <f>IF($A31="","",$L31-$M31)</f>
        <v/>
      </c>
      <c r="O31" s="11">
        <f>IF($A31="","",IFERROR(VLOOKUP($G31,'Parâmetros'!$A$5:$B$104,2,FALSE),0))</f>
        <v/>
      </c>
      <c r="P31" s="10">
        <f>IF($A31="","",$N31*$O31)</f>
        <v/>
      </c>
      <c r="Q31" s="8" t="n"/>
      <c r="R31" s="10">
        <f>IF($A31="","",$H31*$I31+$Q31)</f>
        <v/>
      </c>
      <c r="S31" s="10">
        <f>IF($A31="","",$N31-$P31-$R31)</f>
        <v/>
      </c>
      <c r="T31" s="11">
        <f>IF($A31="","",IFERROR($S31/$N31,0))</f>
        <v/>
      </c>
      <c r="U31" s="12">
        <f>IF($A31="","",IF($T31&gt;=20%,"Rentável",IF($T31&gt;=0,"Atenção","Prejuízo")))</f>
        <v/>
      </c>
    </row>
    <row r="32">
      <c r="A32" s="4" t="n"/>
      <c r="B32" s="5" t="n"/>
      <c r="C32" s="6" t="n"/>
      <c r="D32" s="6" t="n"/>
      <c r="E32" s="6" t="n"/>
      <c r="F32" s="4" t="n"/>
      <c r="G32" s="4" t="n"/>
      <c r="H32" s="7" t="n"/>
      <c r="I32" s="8" t="n"/>
      <c r="J32" s="8" t="n"/>
      <c r="K32" s="9" t="n"/>
      <c r="L32" s="13">
        <f>IF($A32="","",$H32*$J32)</f>
        <v/>
      </c>
      <c r="M32" s="13">
        <f>IF($A32="","",$L32*$K32)</f>
        <v/>
      </c>
      <c r="N32" s="13">
        <f>IF($A32="","",$L32-$M32)</f>
        <v/>
      </c>
      <c r="O32" s="14">
        <f>IF($A32="","",IFERROR(VLOOKUP($G32,'Parâmetros'!$A$5:$B$104,2,FALSE),0))</f>
        <v/>
      </c>
      <c r="P32" s="13">
        <f>IF($A32="","",$N32*$O32)</f>
        <v/>
      </c>
      <c r="Q32" s="8" t="n"/>
      <c r="R32" s="13">
        <f>IF($A32="","",$H32*$I32+$Q32)</f>
        <v/>
      </c>
      <c r="S32" s="13">
        <f>IF($A32="","",$N32-$P32-$R32)</f>
        <v/>
      </c>
      <c r="T32" s="14">
        <f>IF($A32="","",IFERROR($S32/$N32,0))</f>
        <v/>
      </c>
      <c r="U32" s="15">
        <f>IF($A32="","",IF($T32&gt;=20%,"Rentável",IF($T32&gt;=0,"Atenção","Prejuízo")))</f>
        <v/>
      </c>
    </row>
    <row r="33">
      <c r="A33" s="4" t="n"/>
      <c r="B33" s="5" t="n"/>
      <c r="C33" s="6" t="n"/>
      <c r="D33" s="6" t="n"/>
      <c r="E33" s="6" t="n"/>
      <c r="F33" s="4" t="n"/>
      <c r="G33" s="4" t="n"/>
      <c r="H33" s="7" t="n"/>
      <c r="I33" s="8" t="n"/>
      <c r="J33" s="8" t="n"/>
      <c r="K33" s="9" t="n"/>
      <c r="L33" s="10">
        <f>IF($A33="","",$H33*$J33)</f>
        <v/>
      </c>
      <c r="M33" s="10">
        <f>IF($A33="","",$L33*$K33)</f>
        <v/>
      </c>
      <c r="N33" s="10">
        <f>IF($A33="","",$L33-$M33)</f>
        <v/>
      </c>
      <c r="O33" s="11">
        <f>IF($A33="","",IFERROR(VLOOKUP($G33,'Parâmetros'!$A$5:$B$104,2,FALSE),0))</f>
        <v/>
      </c>
      <c r="P33" s="10">
        <f>IF($A33="","",$N33*$O33)</f>
        <v/>
      </c>
      <c r="Q33" s="8" t="n"/>
      <c r="R33" s="10">
        <f>IF($A33="","",$H33*$I33+$Q33)</f>
        <v/>
      </c>
      <c r="S33" s="10">
        <f>IF($A33="","",$N33-$P33-$R33)</f>
        <v/>
      </c>
      <c r="T33" s="11">
        <f>IF($A33="","",IFERROR($S33/$N33,0))</f>
        <v/>
      </c>
      <c r="U33" s="12">
        <f>IF($A33="","",IF($T33&gt;=20%,"Rentável",IF($T33&gt;=0,"Atenção","Prejuízo")))</f>
        <v/>
      </c>
    </row>
    <row r="34">
      <c r="A34" s="4" t="n"/>
      <c r="B34" s="5" t="n"/>
      <c r="C34" s="6" t="n"/>
      <c r="D34" s="6" t="n"/>
      <c r="E34" s="6" t="n"/>
      <c r="F34" s="4" t="n"/>
      <c r="G34" s="4" t="n"/>
      <c r="H34" s="7" t="n"/>
      <c r="I34" s="8" t="n"/>
      <c r="J34" s="8" t="n"/>
      <c r="K34" s="9" t="n"/>
      <c r="L34" s="13">
        <f>IF($A34="","",$H34*$J34)</f>
        <v/>
      </c>
      <c r="M34" s="13">
        <f>IF($A34="","",$L34*$K34)</f>
        <v/>
      </c>
      <c r="N34" s="13">
        <f>IF($A34="","",$L34-$M34)</f>
        <v/>
      </c>
      <c r="O34" s="14">
        <f>IF($A34="","",IFERROR(VLOOKUP($G34,'Parâmetros'!$A$5:$B$104,2,FALSE),0))</f>
        <v/>
      </c>
      <c r="P34" s="13">
        <f>IF($A34="","",$N34*$O34)</f>
        <v/>
      </c>
      <c r="Q34" s="8" t="n"/>
      <c r="R34" s="13">
        <f>IF($A34="","",$H34*$I34+$Q34)</f>
        <v/>
      </c>
      <c r="S34" s="13">
        <f>IF($A34="","",$N34-$P34-$R34)</f>
        <v/>
      </c>
      <c r="T34" s="14">
        <f>IF($A34="","",IFERROR($S34/$N34,0))</f>
        <v/>
      </c>
      <c r="U34" s="15">
        <f>IF($A34="","",IF($T34&gt;=20%,"Rentável",IF($T34&gt;=0,"Atenção","Prejuízo")))</f>
        <v/>
      </c>
    </row>
    <row r="35">
      <c r="A35" s="4" t="n"/>
      <c r="B35" s="5" t="n"/>
      <c r="C35" s="6" t="n"/>
      <c r="D35" s="6" t="n"/>
      <c r="E35" s="6" t="n"/>
      <c r="F35" s="4" t="n"/>
      <c r="G35" s="4" t="n"/>
      <c r="H35" s="7" t="n"/>
      <c r="I35" s="8" t="n"/>
      <c r="J35" s="8" t="n"/>
      <c r="K35" s="9" t="n"/>
      <c r="L35" s="10">
        <f>IF($A35="","",$H35*$J35)</f>
        <v/>
      </c>
      <c r="M35" s="10">
        <f>IF($A35="","",$L35*$K35)</f>
        <v/>
      </c>
      <c r="N35" s="10">
        <f>IF($A35="","",$L35-$M35)</f>
        <v/>
      </c>
      <c r="O35" s="11">
        <f>IF($A35="","",IFERROR(VLOOKUP($G35,'Parâmetros'!$A$5:$B$104,2,FALSE),0))</f>
        <v/>
      </c>
      <c r="P35" s="10">
        <f>IF($A35="","",$N35*$O35)</f>
        <v/>
      </c>
      <c r="Q35" s="8" t="n"/>
      <c r="R35" s="10">
        <f>IF($A35="","",$H35*$I35+$Q35)</f>
        <v/>
      </c>
      <c r="S35" s="10">
        <f>IF($A35="","",$N35-$P35-$R35)</f>
        <v/>
      </c>
      <c r="T35" s="11">
        <f>IF($A35="","",IFERROR($S35/$N35,0))</f>
        <v/>
      </c>
      <c r="U35" s="12">
        <f>IF($A35="","",IF($T35&gt;=20%,"Rentável",IF($T35&gt;=0,"Atenção","Prejuízo")))</f>
        <v/>
      </c>
    </row>
    <row r="36">
      <c r="A36" s="4" t="n"/>
      <c r="B36" s="5" t="n"/>
      <c r="C36" s="6" t="n"/>
      <c r="D36" s="6" t="n"/>
      <c r="E36" s="6" t="n"/>
      <c r="F36" s="4" t="n"/>
      <c r="G36" s="4" t="n"/>
      <c r="H36" s="7" t="n"/>
      <c r="I36" s="8" t="n"/>
      <c r="J36" s="8" t="n"/>
      <c r="K36" s="9" t="n"/>
      <c r="L36" s="13">
        <f>IF($A36="","",$H36*$J36)</f>
        <v/>
      </c>
      <c r="M36" s="13">
        <f>IF($A36="","",$L36*$K36)</f>
        <v/>
      </c>
      <c r="N36" s="13">
        <f>IF($A36="","",$L36-$M36)</f>
        <v/>
      </c>
      <c r="O36" s="14">
        <f>IF($A36="","",IFERROR(VLOOKUP($G36,'Parâmetros'!$A$5:$B$104,2,FALSE),0))</f>
        <v/>
      </c>
      <c r="P36" s="13">
        <f>IF($A36="","",$N36*$O36)</f>
        <v/>
      </c>
      <c r="Q36" s="8" t="n"/>
      <c r="R36" s="13">
        <f>IF($A36="","",$H36*$I36+$Q36)</f>
        <v/>
      </c>
      <c r="S36" s="13">
        <f>IF($A36="","",$N36-$P36-$R36)</f>
        <v/>
      </c>
      <c r="T36" s="14">
        <f>IF($A36="","",IFERROR($S36/$N36,0))</f>
        <v/>
      </c>
      <c r="U36" s="15">
        <f>IF($A36="","",IF($T36&gt;=20%,"Rentável",IF($T36&gt;=0,"Atenção","Prejuízo")))</f>
        <v/>
      </c>
    </row>
    <row r="37">
      <c r="A37" s="4" t="n"/>
      <c r="B37" s="5" t="n"/>
      <c r="C37" s="6" t="n"/>
      <c r="D37" s="6" t="n"/>
      <c r="E37" s="6" t="n"/>
      <c r="F37" s="4" t="n"/>
      <c r="G37" s="4" t="n"/>
      <c r="H37" s="7" t="n"/>
      <c r="I37" s="8" t="n"/>
      <c r="J37" s="8" t="n"/>
      <c r="K37" s="9" t="n"/>
      <c r="L37" s="10">
        <f>IF($A37="","",$H37*$J37)</f>
        <v/>
      </c>
      <c r="M37" s="10">
        <f>IF($A37="","",$L37*$K37)</f>
        <v/>
      </c>
      <c r="N37" s="10">
        <f>IF($A37="","",$L37-$M37)</f>
        <v/>
      </c>
      <c r="O37" s="11">
        <f>IF($A37="","",IFERROR(VLOOKUP($G37,'Parâmetros'!$A$5:$B$104,2,FALSE),0))</f>
        <v/>
      </c>
      <c r="P37" s="10">
        <f>IF($A37="","",$N37*$O37)</f>
        <v/>
      </c>
      <c r="Q37" s="8" t="n"/>
      <c r="R37" s="10">
        <f>IF($A37="","",$H37*$I37+$Q37)</f>
        <v/>
      </c>
      <c r="S37" s="10">
        <f>IF($A37="","",$N37-$P37-$R37)</f>
        <v/>
      </c>
      <c r="T37" s="11">
        <f>IF($A37="","",IFERROR($S37/$N37,0))</f>
        <v/>
      </c>
      <c r="U37" s="12">
        <f>IF($A37="","",IF($T37&gt;=20%,"Rentável",IF($T37&gt;=0,"Atenção","Prejuízo")))</f>
        <v/>
      </c>
    </row>
    <row r="38">
      <c r="A38" s="4" t="n"/>
      <c r="B38" s="5" t="n"/>
      <c r="C38" s="6" t="n"/>
      <c r="D38" s="6" t="n"/>
      <c r="E38" s="6" t="n"/>
      <c r="F38" s="4" t="n"/>
      <c r="G38" s="4" t="n"/>
      <c r="H38" s="7" t="n"/>
      <c r="I38" s="8" t="n"/>
      <c r="J38" s="8" t="n"/>
      <c r="K38" s="9" t="n"/>
      <c r="L38" s="13">
        <f>IF($A38="","",$H38*$J38)</f>
        <v/>
      </c>
      <c r="M38" s="13">
        <f>IF($A38="","",$L38*$K38)</f>
        <v/>
      </c>
      <c r="N38" s="13">
        <f>IF($A38="","",$L38-$M38)</f>
        <v/>
      </c>
      <c r="O38" s="14">
        <f>IF($A38="","",IFERROR(VLOOKUP($G38,'Parâmetros'!$A$5:$B$104,2,FALSE),0))</f>
        <v/>
      </c>
      <c r="P38" s="13">
        <f>IF($A38="","",$N38*$O38)</f>
        <v/>
      </c>
      <c r="Q38" s="8" t="n"/>
      <c r="R38" s="13">
        <f>IF($A38="","",$H38*$I38+$Q38)</f>
        <v/>
      </c>
      <c r="S38" s="13">
        <f>IF($A38="","",$N38-$P38-$R38)</f>
        <v/>
      </c>
      <c r="T38" s="14">
        <f>IF($A38="","",IFERROR($S38/$N38,0))</f>
        <v/>
      </c>
      <c r="U38" s="15">
        <f>IF($A38="","",IF($T38&gt;=20%,"Rentável",IF($T38&gt;=0,"Atenção","Prejuízo")))</f>
        <v/>
      </c>
    </row>
    <row r="39">
      <c r="A39" s="4" t="n"/>
      <c r="B39" s="5" t="n"/>
      <c r="C39" s="6" t="n"/>
      <c r="D39" s="6" t="n"/>
      <c r="E39" s="6" t="n"/>
      <c r="F39" s="4" t="n"/>
      <c r="G39" s="4" t="n"/>
      <c r="H39" s="7" t="n"/>
      <c r="I39" s="8" t="n"/>
      <c r="J39" s="8" t="n"/>
      <c r="K39" s="9" t="n"/>
      <c r="L39" s="10">
        <f>IF($A39="","",$H39*$J39)</f>
        <v/>
      </c>
      <c r="M39" s="10">
        <f>IF($A39="","",$L39*$K39)</f>
        <v/>
      </c>
      <c r="N39" s="10">
        <f>IF($A39="","",$L39-$M39)</f>
        <v/>
      </c>
      <c r="O39" s="11">
        <f>IF($A39="","",IFERROR(VLOOKUP($G39,'Parâmetros'!$A$5:$B$104,2,FALSE),0))</f>
        <v/>
      </c>
      <c r="P39" s="10">
        <f>IF($A39="","",$N39*$O39)</f>
        <v/>
      </c>
      <c r="Q39" s="8" t="n"/>
      <c r="R39" s="10">
        <f>IF($A39="","",$H39*$I39+$Q39)</f>
        <v/>
      </c>
      <c r="S39" s="10">
        <f>IF($A39="","",$N39-$P39-$R39)</f>
        <v/>
      </c>
      <c r="T39" s="11">
        <f>IF($A39="","",IFERROR($S39/$N39,0))</f>
        <v/>
      </c>
      <c r="U39" s="12">
        <f>IF($A39="","",IF($T39&gt;=20%,"Rentável",IF($T39&gt;=0,"Atenção","Prejuízo")))</f>
        <v/>
      </c>
    </row>
    <row r="40">
      <c r="A40" s="4" t="n"/>
      <c r="B40" s="5" t="n"/>
      <c r="C40" s="6" t="n"/>
      <c r="D40" s="6" t="n"/>
      <c r="E40" s="6" t="n"/>
      <c r="F40" s="4" t="n"/>
      <c r="G40" s="4" t="n"/>
      <c r="H40" s="7" t="n"/>
      <c r="I40" s="8" t="n"/>
      <c r="J40" s="8" t="n"/>
      <c r="K40" s="9" t="n"/>
      <c r="L40" s="13">
        <f>IF($A40="","",$H40*$J40)</f>
        <v/>
      </c>
      <c r="M40" s="13">
        <f>IF($A40="","",$L40*$K40)</f>
        <v/>
      </c>
      <c r="N40" s="13">
        <f>IF($A40="","",$L40-$M40)</f>
        <v/>
      </c>
      <c r="O40" s="14">
        <f>IF($A40="","",IFERROR(VLOOKUP($G40,'Parâmetros'!$A$5:$B$104,2,FALSE),0))</f>
        <v/>
      </c>
      <c r="P40" s="13">
        <f>IF($A40="","",$N40*$O40)</f>
        <v/>
      </c>
      <c r="Q40" s="8" t="n"/>
      <c r="R40" s="13">
        <f>IF($A40="","",$H40*$I40+$Q40)</f>
        <v/>
      </c>
      <c r="S40" s="13">
        <f>IF($A40="","",$N40-$P40-$R40)</f>
        <v/>
      </c>
      <c r="T40" s="14">
        <f>IF($A40="","",IFERROR($S40/$N40,0))</f>
        <v/>
      </c>
      <c r="U40" s="15">
        <f>IF($A40="","",IF($T40&gt;=20%,"Rentável",IF($T40&gt;=0,"Atenção","Prejuízo")))</f>
        <v/>
      </c>
    </row>
    <row r="41">
      <c r="A41" s="4" t="n"/>
      <c r="B41" s="5" t="n"/>
      <c r="C41" s="6" t="n"/>
      <c r="D41" s="6" t="n"/>
      <c r="E41" s="6" t="n"/>
      <c r="F41" s="4" t="n"/>
      <c r="G41" s="4" t="n"/>
      <c r="H41" s="7" t="n"/>
      <c r="I41" s="8" t="n"/>
      <c r="J41" s="8" t="n"/>
      <c r="K41" s="9" t="n"/>
      <c r="L41" s="10">
        <f>IF($A41="","",$H41*$J41)</f>
        <v/>
      </c>
      <c r="M41" s="10">
        <f>IF($A41="","",$L41*$K41)</f>
        <v/>
      </c>
      <c r="N41" s="10">
        <f>IF($A41="","",$L41-$M41)</f>
        <v/>
      </c>
      <c r="O41" s="11">
        <f>IF($A41="","",IFERROR(VLOOKUP($G41,'Parâmetros'!$A$5:$B$104,2,FALSE),0))</f>
        <v/>
      </c>
      <c r="P41" s="10">
        <f>IF($A41="","",$N41*$O41)</f>
        <v/>
      </c>
      <c r="Q41" s="8" t="n"/>
      <c r="R41" s="10">
        <f>IF($A41="","",$H41*$I41+$Q41)</f>
        <v/>
      </c>
      <c r="S41" s="10">
        <f>IF($A41="","",$N41-$P41-$R41)</f>
        <v/>
      </c>
      <c r="T41" s="11">
        <f>IF($A41="","",IFERROR($S41/$N41,0))</f>
        <v/>
      </c>
      <c r="U41" s="12">
        <f>IF($A41="","",IF($T41&gt;=20%,"Rentável",IF($T41&gt;=0,"Atenção","Prejuízo")))</f>
        <v/>
      </c>
    </row>
    <row r="42">
      <c r="A42" s="4" t="n"/>
      <c r="B42" s="5" t="n"/>
      <c r="C42" s="6" t="n"/>
      <c r="D42" s="6" t="n"/>
      <c r="E42" s="6" t="n"/>
      <c r="F42" s="4" t="n"/>
      <c r="G42" s="4" t="n"/>
      <c r="H42" s="7" t="n"/>
      <c r="I42" s="8" t="n"/>
      <c r="J42" s="8" t="n"/>
      <c r="K42" s="9" t="n"/>
      <c r="L42" s="13">
        <f>IF($A42="","",$H42*$J42)</f>
        <v/>
      </c>
      <c r="M42" s="13">
        <f>IF($A42="","",$L42*$K42)</f>
        <v/>
      </c>
      <c r="N42" s="13">
        <f>IF($A42="","",$L42-$M42)</f>
        <v/>
      </c>
      <c r="O42" s="14">
        <f>IF($A42="","",IFERROR(VLOOKUP($G42,'Parâmetros'!$A$5:$B$104,2,FALSE),0))</f>
        <v/>
      </c>
      <c r="P42" s="13">
        <f>IF($A42="","",$N42*$O42)</f>
        <v/>
      </c>
      <c r="Q42" s="8" t="n"/>
      <c r="R42" s="13">
        <f>IF($A42="","",$H42*$I42+$Q42)</f>
        <v/>
      </c>
      <c r="S42" s="13">
        <f>IF($A42="","",$N42-$P42-$R42)</f>
        <v/>
      </c>
      <c r="T42" s="14">
        <f>IF($A42="","",IFERROR($S42/$N42,0))</f>
        <v/>
      </c>
      <c r="U42" s="15">
        <f>IF($A42="","",IF($T42&gt;=20%,"Rentável",IF($T42&gt;=0,"Atenção","Prejuízo")))</f>
        <v/>
      </c>
    </row>
    <row r="43">
      <c r="A43" s="4" t="n"/>
      <c r="B43" s="5" t="n"/>
      <c r="C43" s="6" t="n"/>
      <c r="D43" s="6" t="n"/>
      <c r="E43" s="6" t="n"/>
      <c r="F43" s="4" t="n"/>
      <c r="G43" s="4" t="n"/>
      <c r="H43" s="7" t="n"/>
      <c r="I43" s="8" t="n"/>
      <c r="J43" s="8" t="n"/>
      <c r="K43" s="9" t="n"/>
      <c r="L43" s="10">
        <f>IF($A43="","",$H43*$J43)</f>
        <v/>
      </c>
      <c r="M43" s="10">
        <f>IF($A43="","",$L43*$K43)</f>
        <v/>
      </c>
      <c r="N43" s="10">
        <f>IF($A43="","",$L43-$M43)</f>
        <v/>
      </c>
      <c r="O43" s="11">
        <f>IF($A43="","",IFERROR(VLOOKUP($G43,'Parâmetros'!$A$5:$B$104,2,FALSE),0))</f>
        <v/>
      </c>
      <c r="P43" s="10">
        <f>IF($A43="","",$N43*$O43)</f>
        <v/>
      </c>
      <c r="Q43" s="8" t="n"/>
      <c r="R43" s="10">
        <f>IF($A43="","",$H43*$I43+$Q43)</f>
        <v/>
      </c>
      <c r="S43" s="10">
        <f>IF($A43="","",$N43-$P43-$R43)</f>
        <v/>
      </c>
      <c r="T43" s="11">
        <f>IF($A43="","",IFERROR($S43/$N43,0))</f>
        <v/>
      </c>
      <c r="U43" s="12">
        <f>IF($A43="","",IF($T43&gt;=20%,"Rentável",IF($T43&gt;=0,"Atenção","Prejuízo")))</f>
        <v/>
      </c>
    </row>
    <row r="44">
      <c r="A44" s="4" t="n"/>
      <c r="B44" s="5" t="n"/>
      <c r="C44" s="6" t="n"/>
      <c r="D44" s="6" t="n"/>
      <c r="E44" s="6" t="n"/>
      <c r="F44" s="4" t="n"/>
      <c r="G44" s="4" t="n"/>
      <c r="H44" s="7" t="n"/>
      <c r="I44" s="8" t="n"/>
      <c r="J44" s="8" t="n"/>
      <c r="K44" s="9" t="n"/>
      <c r="L44" s="13">
        <f>IF($A44="","",$H44*$J44)</f>
        <v/>
      </c>
      <c r="M44" s="13">
        <f>IF($A44="","",$L44*$K44)</f>
        <v/>
      </c>
      <c r="N44" s="13">
        <f>IF($A44="","",$L44-$M44)</f>
        <v/>
      </c>
      <c r="O44" s="14">
        <f>IF($A44="","",IFERROR(VLOOKUP($G44,'Parâmetros'!$A$5:$B$104,2,FALSE),0))</f>
        <v/>
      </c>
      <c r="P44" s="13">
        <f>IF($A44="","",$N44*$O44)</f>
        <v/>
      </c>
      <c r="Q44" s="8" t="n"/>
      <c r="R44" s="13">
        <f>IF($A44="","",$H44*$I44+$Q44)</f>
        <v/>
      </c>
      <c r="S44" s="13">
        <f>IF($A44="","",$N44-$P44-$R44)</f>
        <v/>
      </c>
      <c r="T44" s="14">
        <f>IF($A44="","",IFERROR($S44/$N44,0))</f>
        <v/>
      </c>
      <c r="U44" s="15">
        <f>IF($A44="","",IF($T44&gt;=20%,"Rentável",IF($T44&gt;=0,"Atenção","Prejuízo")))</f>
        <v/>
      </c>
    </row>
    <row r="45">
      <c r="A45" s="4" t="n"/>
      <c r="B45" s="5" t="n"/>
      <c r="C45" s="6" t="n"/>
      <c r="D45" s="6" t="n"/>
      <c r="E45" s="6" t="n"/>
      <c r="F45" s="4" t="n"/>
      <c r="G45" s="4" t="n"/>
      <c r="H45" s="7" t="n"/>
      <c r="I45" s="8" t="n"/>
      <c r="J45" s="8" t="n"/>
      <c r="K45" s="9" t="n"/>
      <c r="L45" s="10">
        <f>IF($A45="","",$H45*$J45)</f>
        <v/>
      </c>
      <c r="M45" s="10">
        <f>IF($A45="","",$L45*$K45)</f>
        <v/>
      </c>
      <c r="N45" s="10">
        <f>IF($A45="","",$L45-$M45)</f>
        <v/>
      </c>
      <c r="O45" s="11">
        <f>IF($A45="","",IFERROR(VLOOKUP($G45,'Parâmetros'!$A$5:$B$104,2,FALSE),0))</f>
        <v/>
      </c>
      <c r="P45" s="10">
        <f>IF($A45="","",$N45*$O45)</f>
        <v/>
      </c>
      <c r="Q45" s="8" t="n"/>
      <c r="R45" s="10">
        <f>IF($A45="","",$H45*$I45+$Q45)</f>
        <v/>
      </c>
      <c r="S45" s="10">
        <f>IF($A45="","",$N45-$P45-$R45)</f>
        <v/>
      </c>
      <c r="T45" s="11">
        <f>IF($A45="","",IFERROR($S45/$N45,0))</f>
        <v/>
      </c>
      <c r="U45" s="12">
        <f>IF($A45="","",IF($T45&gt;=20%,"Rentável",IF($T45&gt;=0,"Atenção","Prejuízo")))</f>
        <v/>
      </c>
    </row>
    <row r="46">
      <c r="A46" s="4" t="n"/>
      <c r="B46" s="5" t="n"/>
      <c r="C46" s="6" t="n"/>
      <c r="D46" s="6" t="n"/>
      <c r="E46" s="6" t="n"/>
      <c r="F46" s="4" t="n"/>
      <c r="G46" s="4" t="n"/>
      <c r="H46" s="7" t="n"/>
      <c r="I46" s="8" t="n"/>
      <c r="J46" s="8" t="n"/>
      <c r="K46" s="9" t="n"/>
      <c r="L46" s="13">
        <f>IF($A46="","",$H46*$J46)</f>
        <v/>
      </c>
      <c r="M46" s="13">
        <f>IF($A46="","",$L46*$K46)</f>
        <v/>
      </c>
      <c r="N46" s="13">
        <f>IF($A46="","",$L46-$M46)</f>
        <v/>
      </c>
      <c r="O46" s="14">
        <f>IF($A46="","",IFERROR(VLOOKUP($G46,'Parâmetros'!$A$5:$B$104,2,FALSE),0))</f>
        <v/>
      </c>
      <c r="P46" s="13">
        <f>IF($A46="","",$N46*$O46)</f>
        <v/>
      </c>
      <c r="Q46" s="8" t="n"/>
      <c r="R46" s="13">
        <f>IF($A46="","",$H46*$I46+$Q46)</f>
        <v/>
      </c>
      <c r="S46" s="13">
        <f>IF($A46="","",$N46-$P46-$R46)</f>
        <v/>
      </c>
      <c r="T46" s="14">
        <f>IF($A46="","",IFERROR($S46/$N46,0))</f>
        <v/>
      </c>
      <c r="U46" s="15">
        <f>IF($A46="","",IF($T46&gt;=20%,"Rentável",IF($T46&gt;=0,"Atenção","Prejuízo")))</f>
        <v/>
      </c>
    </row>
    <row r="47">
      <c r="A47" s="4" t="n"/>
      <c r="B47" s="5" t="n"/>
      <c r="C47" s="6" t="n"/>
      <c r="D47" s="6" t="n"/>
      <c r="E47" s="6" t="n"/>
      <c r="F47" s="4" t="n"/>
      <c r="G47" s="4" t="n"/>
      <c r="H47" s="7" t="n"/>
      <c r="I47" s="8" t="n"/>
      <c r="J47" s="8" t="n"/>
      <c r="K47" s="9" t="n"/>
      <c r="L47" s="10">
        <f>IF($A47="","",$H47*$J47)</f>
        <v/>
      </c>
      <c r="M47" s="10">
        <f>IF($A47="","",$L47*$K47)</f>
        <v/>
      </c>
      <c r="N47" s="10">
        <f>IF($A47="","",$L47-$M47)</f>
        <v/>
      </c>
      <c r="O47" s="11">
        <f>IF($A47="","",IFERROR(VLOOKUP($G47,'Parâmetros'!$A$5:$B$104,2,FALSE),0))</f>
        <v/>
      </c>
      <c r="P47" s="10">
        <f>IF($A47="","",$N47*$O47)</f>
        <v/>
      </c>
      <c r="Q47" s="8" t="n"/>
      <c r="R47" s="10">
        <f>IF($A47="","",$H47*$I47+$Q47)</f>
        <v/>
      </c>
      <c r="S47" s="10">
        <f>IF($A47="","",$N47-$P47-$R47)</f>
        <v/>
      </c>
      <c r="T47" s="11">
        <f>IF($A47="","",IFERROR($S47/$N47,0))</f>
        <v/>
      </c>
      <c r="U47" s="12">
        <f>IF($A47="","",IF($T47&gt;=20%,"Rentável",IF($T47&gt;=0,"Atenção","Prejuízo")))</f>
        <v/>
      </c>
    </row>
    <row r="48">
      <c r="A48" s="4" t="n"/>
      <c r="B48" s="5" t="n"/>
      <c r="C48" s="6" t="n"/>
      <c r="D48" s="6" t="n"/>
      <c r="E48" s="6" t="n"/>
      <c r="F48" s="4" t="n"/>
      <c r="G48" s="4" t="n"/>
      <c r="H48" s="7" t="n"/>
      <c r="I48" s="8" t="n"/>
      <c r="J48" s="8" t="n"/>
      <c r="K48" s="9" t="n"/>
      <c r="L48" s="13">
        <f>IF($A48="","",$H48*$J48)</f>
        <v/>
      </c>
      <c r="M48" s="13">
        <f>IF($A48="","",$L48*$K48)</f>
        <v/>
      </c>
      <c r="N48" s="13">
        <f>IF($A48="","",$L48-$M48)</f>
        <v/>
      </c>
      <c r="O48" s="14">
        <f>IF($A48="","",IFERROR(VLOOKUP($G48,'Parâmetros'!$A$5:$B$104,2,FALSE),0))</f>
        <v/>
      </c>
      <c r="P48" s="13">
        <f>IF($A48="","",$N48*$O48)</f>
        <v/>
      </c>
      <c r="Q48" s="8" t="n"/>
      <c r="R48" s="13">
        <f>IF($A48="","",$H48*$I48+$Q48)</f>
        <v/>
      </c>
      <c r="S48" s="13">
        <f>IF($A48="","",$N48-$P48-$R48)</f>
        <v/>
      </c>
      <c r="T48" s="14">
        <f>IF($A48="","",IFERROR($S48/$N48,0))</f>
        <v/>
      </c>
      <c r="U48" s="15">
        <f>IF($A48="","",IF($T48&gt;=20%,"Rentável",IF($T48&gt;=0,"Atenção","Prejuízo")))</f>
        <v/>
      </c>
    </row>
    <row r="49">
      <c r="A49" s="4" t="n"/>
      <c r="B49" s="5" t="n"/>
      <c r="C49" s="6" t="n"/>
      <c r="D49" s="6" t="n"/>
      <c r="E49" s="6" t="n"/>
      <c r="F49" s="4" t="n"/>
      <c r="G49" s="4" t="n"/>
      <c r="H49" s="7" t="n"/>
      <c r="I49" s="8" t="n"/>
      <c r="J49" s="8" t="n"/>
      <c r="K49" s="9" t="n"/>
      <c r="L49" s="10">
        <f>IF($A49="","",$H49*$J49)</f>
        <v/>
      </c>
      <c r="M49" s="10">
        <f>IF($A49="","",$L49*$K49)</f>
        <v/>
      </c>
      <c r="N49" s="10">
        <f>IF($A49="","",$L49-$M49)</f>
        <v/>
      </c>
      <c r="O49" s="11">
        <f>IF($A49="","",IFERROR(VLOOKUP($G49,'Parâmetros'!$A$5:$B$104,2,FALSE),0))</f>
        <v/>
      </c>
      <c r="P49" s="10">
        <f>IF($A49="","",$N49*$O49)</f>
        <v/>
      </c>
      <c r="Q49" s="8" t="n"/>
      <c r="R49" s="10">
        <f>IF($A49="","",$H49*$I49+$Q49)</f>
        <v/>
      </c>
      <c r="S49" s="10">
        <f>IF($A49="","",$N49-$P49-$R49)</f>
        <v/>
      </c>
      <c r="T49" s="11">
        <f>IF($A49="","",IFERROR($S49/$N49,0))</f>
        <v/>
      </c>
      <c r="U49" s="12">
        <f>IF($A49="","",IF($T49&gt;=20%,"Rentável",IF($T49&gt;=0,"Atenção","Prejuízo")))</f>
        <v/>
      </c>
    </row>
    <row r="50">
      <c r="A50" s="4" t="n"/>
      <c r="B50" s="5" t="n"/>
      <c r="C50" s="6" t="n"/>
      <c r="D50" s="6" t="n"/>
      <c r="E50" s="6" t="n"/>
      <c r="F50" s="4" t="n"/>
      <c r="G50" s="4" t="n"/>
      <c r="H50" s="7" t="n"/>
      <c r="I50" s="8" t="n"/>
      <c r="J50" s="8" t="n"/>
      <c r="K50" s="9" t="n"/>
      <c r="L50" s="13">
        <f>IF($A50="","",$H50*$J50)</f>
        <v/>
      </c>
      <c r="M50" s="13">
        <f>IF($A50="","",$L50*$K50)</f>
        <v/>
      </c>
      <c r="N50" s="13">
        <f>IF($A50="","",$L50-$M50)</f>
        <v/>
      </c>
      <c r="O50" s="14">
        <f>IF($A50="","",IFERROR(VLOOKUP($G50,'Parâmetros'!$A$5:$B$104,2,FALSE),0))</f>
        <v/>
      </c>
      <c r="P50" s="13">
        <f>IF($A50="","",$N50*$O50)</f>
        <v/>
      </c>
      <c r="Q50" s="8" t="n"/>
      <c r="R50" s="13">
        <f>IF($A50="","",$H50*$I50+$Q50)</f>
        <v/>
      </c>
      <c r="S50" s="13">
        <f>IF($A50="","",$N50-$P50-$R50)</f>
        <v/>
      </c>
      <c r="T50" s="14">
        <f>IF($A50="","",IFERROR($S50/$N50,0))</f>
        <v/>
      </c>
      <c r="U50" s="15">
        <f>IF($A50="","",IF($T50&gt;=20%,"Rentável",IF($T50&gt;=0,"Atenção","Prejuízo")))</f>
        <v/>
      </c>
    </row>
    <row r="51">
      <c r="A51" s="4" t="n"/>
      <c r="B51" s="5" t="n"/>
      <c r="C51" s="6" t="n"/>
      <c r="D51" s="6" t="n"/>
      <c r="E51" s="6" t="n"/>
      <c r="F51" s="4" t="n"/>
      <c r="G51" s="4" t="n"/>
      <c r="H51" s="7" t="n"/>
      <c r="I51" s="8" t="n"/>
      <c r="J51" s="8" t="n"/>
      <c r="K51" s="9" t="n"/>
      <c r="L51" s="10">
        <f>IF($A51="","",$H51*$J51)</f>
        <v/>
      </c>
      <c r="M51" s="10">
        <f>IF($A51="","",$L51*$K51)</f>
        <v/>
      </c>
      <c r="N51" s="10">
        <f>IF($A51="","",$L51-$M51)</f>
        <v/>
      </c>
      <c r="O51" s="11">
        <f>IF($A51="","",IFERROR(VLOOKUP($G51,'Parâmetros'!$A$5:$B$104,2,FALSE),0))</f>
        <v/>
      </c>
      <c r="P51" s="10">
        <f>IF($A51="","",$N51*$O51)</f>
        <v/>
      </c>
      <c r="Q51" s="8" t="n"/>
      <c r="R51" s="10">
        <f>IF($A51="","",$H51*$I51+$Q51)</f>
        <v/>
      </c>
      <c r="S51" s="10">
        <f>IF($A51="","",$N51-$P51-$R51)</f>
        <v/>
      </c>
      <c r="T51" s="11">
        <f>IF($A51="","",IFERROR($S51/$N51,0))</f>
        <v/>
      </c>
      <c r="U51" s="12">
        <f>IF($A51="","",IF($T51&gt;=20%,"Rentável",IF($T51&gt;=0,"Atenção","Prejuízo")))</f>
        <v/>
      </c>
    </row>
    <row r="52">
      <c r="A52" s="4" t="n"/>
      <c r="B52" s="5" t="n"/>
      <c r="C52" s="6" t="n"/>
      <c r="D52" s="6" t="n"/>
      <c r="E52" s="6" t="n"/>
      <c r="F52" s="4" t="n"/>
      <c r="G52" s="4" t="n"/>
      <c r="H52" s="7" t="n"/>
      <c r="I52" s="8" t="n"/>
      <c r="J52" s="8" t="n"/>
      <c r="K52" s="9" t="n"/>
      <c r="L52" s="13">
        <f>IF($A52="","",$H52*$J52)</f>
        <v/>
      </c>
      <c r="M52" s="13">
        <f>IF($A52="","",$L52*$K52)</f>
        <v/>
      </c>
      <c r="N52" s="13">
        <f>IF($A52="","",$L52-$M52)</f>
        <v/>
      </c>
      <c r="O52" s="14">
        <f>IF($A52="","",IFERROR(VLOOKUP($G52,'Parâmetros'!$A$5:$B$104,2,FALSE),0))</f>
        <v/>
      </c>
      <c r="P52" s="13">
        <f>IF($A52="","",$N52*$O52)</f>
        <v/>
      </c>
      <c r="Q52" s="8" t="n"/>
      <c r="R52" s="13">
        <f>IF($A52="","",$H52*$I52+$Q52)</f>
        <v/>
      </c>
      <c r="S52" s="13">
        <f>IF($A52="","",$N52-$P52-$R52)</f>
        <v/>
      </c>
      <c r="T52" s="14">
        <f>IF($A52="","",IFERROR($S52/$N52,0))</f>
        <v/>
      </c>
      <c r="U52" s="15">
        <f>IF($A52="","",IF($T52&gt;=20%,"Rentável",IF($T52&gt;=0,"Atenção","Prejuízo")))</f>
        <v/>
      </c>
    </row>
    <row r="53">
      <c r="A53" s="4" t="n"/>
      <c r="B53" s="5" t="n"/>
      <c r="C53" s="6" t="n"/>
      <c r="D53" s="6" t="n"/>
      <c r="E53" s="6" t="n"/>
      <c r="F53" s="4" t="n"/>
      <c r="G53" s="4" t="n"/>
      <c r="H53" s="7" t="n"/>
      <c r="I53" s="8" t="n"/>
      <c r="J53" s="8" t="n"/>
      <c r="K53" s="9" t="n"/>
      <c r="L53" s="10">
        <f>IF($A53="","",$H53*$J53)</f>
        <v/>
      </c>
      <c r="M53" s="10">
        <f>IF($A53="","",$L53*$K53)</f>
        <v/>
      </c>
      <c r="N53" s="10">
        <f>IF($A53="","",$L53-$M53)</f>
        <v/>
      </c>
      <c r="O53" s="11">
        <f>IF($A53="","",IFERROR(VLOOKUP($G53,'Parâmetros'!$A$5:$B$104,2,FALSE),0))</f>
        <v/>
      </c>
      <c r="P53" s="10">
        <f>IF($A53="","",$N53*$O53)</f>
        <v/>
      </c>
      <c r="Q53" s="8" t="n"/>
      <c r="R53" s="10">
        <f>IF($A53="","",$H53*$I53+$Q53)</f>
        <v/>
      </c>
      <c r="S53" s="10">
        <f>IF($A53="","",$N53-$P53-$R53)</f>
        <v/>
      </c>
      <c r="T53" s="11">
        <f>IF($A53="","",IFERROR($S53/$N53,0))</f>
        <v/>
      </c>
      <c r="U53" s="12">
        <f>IF($A53="","",IF($T53&gt;=20%,"Rentável",IF($T53&gt;=0,"Atenção","Prejuízo")))</f>
        <v/>
      </c>
    </row>
    <row r="54">
      <c r="A54" s="4" t="n"/>
      <c r="B54" s="5" t="n"/>
      <c r="C54" s="6" t="n"/>
      <c r="D54" s="6" t="n"/>
      <c r="E54" s="6" t="n"/>
      <c r="F54" s="4" t="n"/>
      <c r="G54" s="4" t="n"/>
      <c r="H54" s="7" t="n"/>
      <c r="I54" s="8" t="n"/>
      <c r="J54" s="8" t="n"/>
      <c r="K54" s="9" t="n"/>
      <c r="L54" s="13">
        <f>IF($A54="","",$H54*$J54)</f>
        <v/>
      </c>
      <c r="M54" s="13">
        <f>IF($A54="","",$L54*$K54)</f>
        <v/>
      </c>
      <c r="N54" s="13">
        <f>IF($A54="","",$L54-$M54)</f>
        <v/>
      </c>
      <c r="O54" s="14">
        <f>IF($A54="","",IFERROR(VLOOKUP($G54,'Parâmetros'!$A$5:$B$104,2,FALSE),0))</f>
        <v/>
      </c>
      <c r="P54" s="13">
        <f>IF($A54="","",$N54*$O54)</f>
        <v/>
      </c>
      <c r="Q54" s="8" t="n"/>
      <c r="R54" s="13">
        <f>IF($A54="","",$H54*$I54+$Q54)</f>
        <v/>
      </c>
      <c r="S54" s="13">
        <f>IF($A54="","",$N54-$P54-$R54)</f>
        <v/>
      </c>
      <c r="T54" s="14">
        <f>IF($A54="","",IFERROR($S54/$N54,0))</f>
        <v/>
      </c>
      <c r="U54" s="15">
        <f>IF($A54="","",IF($T54&gt;=20%,"Rentável",IF($T54&gt;=0,"Atenção","Prejuízo")))</f>
        <v/>
      </c>
    </row>
    <row r="55">
      <c r="A55" s="4" t="n"/>
      <c r="B55" s="5" t="n"/>
      <c r="C55" s="6" t="n"/>
      <c r="D55" s="6" t="n"/>
      <c r="E55" s="6" t="n"/>
      <c r="F55" s="4" t="n"/>
      <c r="G55" s="4" t="n"/>
      <c r="H55" s="7" t="n"/>
      <c r="I55" s="8" t="n"/>
      <c r="J55" s="8" t="n"/>
      <c r="K55" s="9" t="n"/>
      <c r="L55" s="10">
        <f>IF($A55="","",$H55*$J55)</f>
        <v/>
      </c>
      <c r="M55" s="10">
        <f>IF($A55="","",$L55*$K55)</f>
        <v/>
      </c>
      <c r="N55" s="10">
        <f>IF($A55="","",$L55-$M55)</f>
        <v/>
      </c>
      <c r="O55" s="11">
        <f>IF($A55="","",IFERROR(VLOOKUP($G55,'Parâmetros'!$A$5:$B$104,2,FALSE),0))</f>
        <v/>
      </c>
      <c r="P55" s="10">
        <f>IF($A55="","",$N55*$O55)</f>
        <v/>
      </c>
      <c r="Q55" s="8" t="n"/>
      <c r="R55" s="10">
        <f>IF($A55="","",$H55*$I55+$Q55)</f>
        <v/>
      </c>
      <c r="S55" s="10">
        <f>IF($A55="","",$N55-$P55-$R55)</f>
        <v/>
      </c>
      <c r="T55" s="11">
        <f>IF($A55="","",IFERROR($S55/$N55,0))</f>
        <v/>
      </c>
      <c r="U55" s="12">
        <f>IF($A55="","",IF($T55&gt;=20%,"Rentável",IF($T55&gt;=0,"Atenção","Prejuízo")))</f>
        <v/>
      </c>
    </row>
    <row r="56">
      <c r="A56" s="4" t="n"/>
      <c r="B56" s="5" t="n"/>
      <c r="C56" s="6" t="n"/>
      <c r="D56" s="6" t="n"/>
      <c r="E56" s="6" t="n"/>
      <c r="F56" s="4" t="n"/>
      <c r="G56" s="4" t="n"/>
      <c r="H56" s="7" t="n"/>
      <c r="I56" s="8" t="n"/>
      <c r="J56" s="8" t="n"/>
      <c r="K56" s="9" t="n"/>
      <c r="L56" s="13">
        <f>IF($A56="","",$H56*$J56)</f>
        <v/>
      </c>
      <c r="M56" s="13">
        <f>IF($A56="","",$L56*$K56)</f>
        <v/>
      </c>
      <c r="N56" s="13">
        <f>IF($A56="","",$L56-$M56)</f>
        <v/>
      </c>
      <c r="O56" s="14">
        <f>IF($A56="","",IFERROR(VLOOKUP($G56,'Parâmetros'!$A$5:$B$104,2,FALSE),0))</f>
        <v/>
      </c>
      <c r="P56" s="13">
        <f>IF($A56="","",$N56*$O56)</f>
        <v/>
      </c>
      <c r="Q56" s="8" t="n"/>
      <c r="R56" s="13">
        <f>IF($A56="","",$H56*$I56+$Q56)</f>
        <v/>
      </c>
      <c r="S56" s="13">
        <f>IF($A56="","",$N56-$P56-$R56)</f>
        <v/>
      </c>
      <c r="T56" s="14">
        <f>IF($A56="","",IFERROR($S56/$N56,0))</f>
        <v/>
      </c>
      <c r="U56" s="15">
        <f>IF($A56="","",IF($T56&gt;=20%,"Rentável",IF($T56&gt;=0,"Atenção","Prejuízo")))</f>
        <v/>
      </c>
    </row>
    <row r="57">
      <c r="A57" s="4" t="n"/>
      <c r="B57" s="5" t="n"/>
      <c r="C57" s="6" t="n"/>
      <c r="D57" s="6" t="n"/>
      <c r="E57" s="6" t="n"/>
      <c r="F57" s="4" t="n"/>
      <c r="G57" s="4" t="n"/>
      <c r="H57" s="7" t="n"/>
      <c r="I57" s="8" t="n"/>
      <c r="J57" s="8" t="n"/>
      <c r="K57" s="9" t="n"/>
      <c r="L57" s="10">
        <f>IF($A57="","",$H57*$J57)</f>
        <v/>
      </c>
      <c r="M57" s="10">
        <f>IF($A57="","",$L57*$K57)</f>
        <v/>
      </c>
      <c r="N57" s="10">
        <f>IF($A57="","",$L57-$M57)</f>
        <v/>
      </c>
      <c r="O57" s="11">
        <f>IF($A57="","",IFERROR(VLOOKUP($G57,'Parâmetros'!$A$5:$B$104,2,FALSE),0))</f>
        <v/>
      </c>
      <c r="P57" s="10">
        <f>IF($A57="","",$N57*$O57)</f>
        <v/>
      </c>
      <c r="Q57" s="8" t="n"/>
      <c r="R57" s="10">
        <f>IF($A57="","",$H57*$I57+$Q57)</f>
        <v/>
      </c>
      <c r="S57" s="10">
        <f>IF($A57="","",$N57-$P57-$R57)</f>
        <v/>
      </c>
      <c r="T57" s="11">
        <f>IF($A57="","",IFERROR($S57/$N57,0))</f>
        <v/>
      </c>
      <c r="U57" s="12">
        <f>IF($A57="","",IF($T57&gt;=20%,"Rentável",IF($T57&gt;=0,"Atenção","Prejuízo")))</f>
        <v/>
      </c>
    </row>
    <row r="58">
      <c r="A58" s="4" t="n"/>
      <c r="B58" s="5" t="n"/>
      <c r="C58" s="6" t="n"/>
      <c r="D58" s="6" t="n"/>
      <c r="E58" s="6" t="n"/>
      <c r="F58" s="4" t="n"/>
      <c r="G58" s="4" t="n"/>
      <c r="H58" s="7" t="n"/>
      <c r="I58" s="8" t="n"/>
      <c r="J58" s="8" t="n"/>
      <c r="K58" s="9" t="n"/>
      <c r="L58" s="13">
        <f>IF($A58="","",$H58*$J58)</f>
        <v/>
      </c>
      <c r="M58" s="13">
        <f>IF($A58="","",$L58*$K58)</f>
        <v/>
      </c>
      <c r="N58" s="13">
        <f>IF($A58="","",$L58-$M58)</f>
        <v/>
      </c>
      <c r="O58" s="14">
        <f>IF($A58="","",IFERROR(VLOOKUP($G58,'Parâmetros'!$A$5:$B$104,2,FALSE),0))</f>
        <v/>
      </c>
      <c r="P58" s="13">
        <f>IF($A58="","",$N58*$O58)</f>
        <v/>
      </c>
      <c r="Q58" s="8" t="n"/>
      <c r="R58" s="13">
        <f>IF($A58="","",$H58*$I58+$Q58)</f>
        <v/>
      </c>
      <c r="S58" s="13">
        <f>IF($A58="","",$N58-$P58-$R58)</f>
        <v/>
      </c>
      <c r="T58" s="14">
        <f>IF($A58="","",IFERROR($S58/$N58,0))</f>
        <v/>
      </c>
      <c r="U58" s="15">
        <f>IF($A58="","",IF($T58&gt;=20%,"Rentável",IF($T58&gt;=0,"Atenção","Prejuízo")))</f>
        <v/>
      </c>
    </row>
    <row r="59">
      <c r="A59" s="4" t="n"/>
      <c r="B59" s="5" t="n"/>
      <c r="C59" s="6" t="n"/>
      <c r="D59" s="6" t="n"/>
      <c r="E59" s="6" t="n"/>
      <c r="F59" s="4" t="n"/>
      <c r="G59" s="4" t="n"/>
      <c r="H59" s="7" t="n"/>
      <c r="I59" s="8" t="n"/>
      <c r="J59" s="8" t="n"/>
      <c r="K59" s="9" t="n"/>
      <c r="L59" s="10">
        <f>IF($A59="","",$H59*$J59)</f>
        <v/>
      </c>
      <c r="M59" s="10">
        <f>IF($A59="","",$L59*$K59)</f>
        <v/>
      </c>
      <c r="N59" s="10">
        <f>IF($A59="","",$L59-$M59)</f>
        <v/>
      </c>
      <c r="O59" s="11">
        <f>IF($A59="","",IFERROR(VLOOKUP($G59,'Parâmetros'!$A$5:$B$104,2,FALSE),0))</f>
        <v/>
      </c>
      <c r="P59" s="10">
        <f>IF($A59="","",$N59*$O59)</f>
        <v/>
      </c>
      <c r="Q59" s="8" t="n"/>
      <c r="R59" s="10">
        <f>IF($A59="","",$H59*$I59+$Q59)</f>
        <v/>
      </c>
      <c r="S59" s="10">
        <f>IF($A59="","",$N59-$P59-$R59)</f>
        <v/>
      </c>
      <c r="T59" s="11">
        <f>IF($A59="","",IFERROR($S59/$N59,0))</f>
        <v/>
      </c>
      <c r="U59" s="12">
        <f>IF($A59="","",IF($T59&gt;=20%,"Rentável",IF($T59&gt;=0,"Atenção","Prejuízo")))</f>
        <v/>
      </c>
    </row>
    <row r="60">
      <c r="A60" s="4" t="n"/>
      <c r="B60" s="5" t="n"/>
      <c r="C60" s="6" t="n"/>
      <c r="D60" s="6" t="n"/>
      <c r="E60" s="6" t="n"/>
      <c r="F60" s="4" t="n"/>
      <c r="G60" s="4" t="n"/>
      <c r="H60" s="7" t="n"/>
      <c r="I60" s="8" t="n"/>
      <c r="J60" s="8" t="n"/>
      <c r="K60" s="9" t="n"/>
      <c r="L60" s="13">
        <f>IF($A60="","",$H60*$J60)</f>
        <v/>
      </c>
      <c r="M60" s="13">
        <f>IF($A60="","",$L60*$K60)</f>
        <v/>
      </c>
      <c r="N60" s="13">
        <f>IF($A60="","",$L60-$M60)</f>
        <v/>
      </c>
      <c r="O60" s="14">
        <f>IF($A60="","",IFERROR(VLOOKUP($G60,'Parâmetros'!$A$5:$B$104,2,FALSE),0))</f>
        <v/>
      </c>
      <c r="P60" s="13">
        <f>IF($A60="","",$N60*$O60)</f>
        <v/>
      </c>
      <c r="Q60" s="8" t="n"/>
      <c r="R60" s="13">
        <f>IF($A60="","",$H60*$I60+$Q60)</f>
        <v/>
      </c>
      <c r="S60" s="13">
        <f>IF($A60="","",$N60-$P60-$R60)</f>
        <v/>
      </c>
      <c r="T60" s="14">
        <f>IF($A60="","",IFERROR($S60/$N60,0))</f>
        <v/>
      </c>
      <c r="U60" s="15">
        <f>IF($A60="","",IF($T60&gt;=20%,"Rentável",IF($T60&gt;=0,"Atenção","Prejuízo")))</f>
        <v/>
      </c>
    </row>
    <row r="61">
      <c r="A61" s="4" t="n"/>
      <c r="B61" s="5" t="n"/>
      <c r="C61" s="6" t="n"/>
      <c r="D61" s="6" t="n"/>
      <c r="E61" s="6" t="n"/>
      <c r="F61" s="4" t="n"/>
      <c r="G61" s="4" t="n"/>
      <c r="H61" s="7" t="n"/>
      <c r="I61" s="8" t="n"/>
      <c r="J61" s="8" t="n"/>
      <c r="K61" s="9" t="n"/>
      <c r="L61" s="10">
        <f>IF($A61="","",$H61*$J61)</f>
        <v/>
      </c>
      <c r="M61" s="10">
        <f>IF($A61="","",$L61*$K61)</f>
        <v/>
      </c>
      <c r="N61" s="10">
        <f>IF($A61="","",$L61-$M61)</f>
        <v/>
      </c>
      <c r="O61" s="11">
        <f>IF($A61="","",IFERROR(VLOOKUP($G61,'Parâmetros'!$A$5:$B$104,2,FALSE),0))</f>
        <v/>
      </c>
      <c r="P61" s="10">
        <f>IF($A61="","",$N61*$O61)</f>
        <v/>
      </c>
      <c r="Q61" s="8" t="n"/>
      <c r="R61" s="10">
        <f>IF($A61="","",$H61*$I61+$Q61)</f>
        <v/>
      </c>
      <c r="S61" s="10">
        <f>IF($A61="","",$N61-$P61-$R61)</f>
        <v/>
      </c>
      <c r="T61" s="11">
        <f>IF($A61="","",IFERROR($S61/$N61,0))</f>
        <v/>
      </c>
      <c r="U61" s="12">
        <f>IF($A61="","",IF($T61&gt;=20%,"Rentável",IF($T61&gt;=0,"Atenção","Prejuízo")))</f>
        <v/>
      </c>
    </row>
    <row r="62">
      <c r="A62" s="4" t="n"/>
      <c r="B62" s="5" t="n"/>
      <c r="C62" s="6" t="n"/>
      <c r="D62" s="6" t="n"/>
      <c r="E62" s="6" t="n"/>
      <c r="F62" s="4" t="n"/>
      <c r="G62" s="4" t="n"/>
      <c r="H62" s="7" t="n"/>
      <c r="I62" s="8" t="n"/>
      <c r="J62" s="8" t="n"/>
      <c r="K62" s="9" t="n"/>
      <c r="L62" s="13">
        <f>IF($A62="","",$H62*$J62)</f>
        <v/>
      </c>
      <c r="M62" s="13">
        <f>IF($A62="","",$L62*$K62)</f>
        <v/>
      </c>
      <c r="N62" s="13">
        <f>IF($A62="","",$L62-$M62)</f>
        <v/>
      </c>
      <c r="O62" s="14">
        <f>IF($A62="","",IFERROR(VLOOKUP($G62,'Parâmetros'!$A$5:$B$104,2,FALSE),0))</f>
        <v/>
      </c>
      <c r="P62" s="13">
        <f>IF($A62="","",$N62*$O62)</f>
        <v/>
      </c>
      <c r="Q62" s="8" t="n"/>
      <c r="R62" s="13">
        <f>IF($A62="","",$H62*$I62+$Q62)</f>
        <v/>
      </c>
      <c r="S62" s="13">
        <f>IF($A62="","",$N62-$P62-$R62)</f>
        <v/>
      </c>
      <c r="T62" s="14">
        <f>IF($A62="","",IFERROR($S62/$N62,0))</f>
        <v/>
      </c>
      <c r="U62" s="15">
        <f>IF($A62="","",IF($T62&gt;=20%,"Rentável",IF($T62&gt;=0,"Atenção","Prejuízo")))</f>
        <v/>
      </c>
    </row>
    <row r="63">
      <c r="A63" s="4" t="n"/>
      <c r="B63" s="5" t="n"/>
      <c r="C63" s="6" t="n"/>
      <c r="D63" s="6" t="n"/>
      <c r="E63" s="6" t="n"/>
      <c r="F63" s="4" t="n"/>
      <c r="G63" s="4" t="n"/>
      <c r="H63" s="7" t="n"/>
      <c r="I63" s="8" t="n"/>
      <c r="J63" s="8" t="n"/>
      <c r="K63" s="9" t="n"/>
      <c r="L63" s="10">
        <f>IF($A63="","",$H63*$J63)</f>
        <v/>
      </c>
      <c r="M63" s="10">
        <f>IF($A63="","",$L63*$K63)</f>
        <v/>
      </c>
      <c r="N63" s="10">
        <f>IF($A63="","",$L63-$M63)</f>
        <v/>
      </c>
      <c r="O63" s="11">
        <f>IF($A63="","",IFERROR(VLOOKUP($G63,'Parâmetros'!$A$5:$B$104,2,FALSE),0))</f>
        <v/>
      </c>
      <c r="P63" s="10">
        <f>IF($A63="","",$N63*$O63)</f>
        <v/>
      </c>
      <c r="Q63" s="8" t="n"/>
      <c r="R63" s="10">
        <f>IF($A63="","",$H63*$I63+$Q63)</f>
        <v/>
      </c>
      <c r="S63" s="10">
        <f>IF($A63="","",$N63-$P63-$R63)</f>
        <v/>
      </c>
      <c r="T63" s="11">
        <f>IF($A63="","",IFERROR($S63/$N63,0))</f>
        <v/>
      </c>
      <c r="U63" s="12">
        <f>IF($A63="","",IF($T63&gt;=20%,"Rentável",IF($T63&gt;=0,"Atenção","Prejuízo")))</f>
        <v/>
      </c>
    </row>
    <row r="64">
      <c r="A64" s="4" t="n"/>
      <c r="B64" s="5" t="n"/>
      <c r="C64" s="6" t="n"/>
      <c r="D64" s="6" t="n"/>
      <c r="E64" s="6" t="n"/>
      <c r="F64" s="4" t="n"/>
      <c r="G64" s="4" t="n"/>
      <c r="H64" s="7" t="n"/>
      <c r="I64" s="8" t="n"/>
      <c r="J64" s="8" t="n"/>
      <c r="K64" s="9" t="n"/>
      <c r="L64" s="13">
        <f>IF($A64="","",$H64*$J64)</f>
        <v/>
      </c>
      <c r="M64" s="13">
        <f>IF($A64="","",$L64*$K64)</f>
        <v/>
      </c>
      <c r="N64" s="13">
        <f>IF($A64="","",$L64-$M64)</f>
        <v/>
      </c>
      <c r="O64" s="14">
        <f>IF($A64="","",IFERROR(VLOOKUP($G64,'Parâmetros'!$A$5:$B$104,2,FALSE),0))</f>
        <v/>
      </c>
      <c r="P64" s="13">
        <f>IF($A64="","",$N64*$O64)</f>
        <v/>
      </c>
      <c r="Q64" s="8" t="n"/>
      <c r="R64" s="13">
        <f>IF($A64="","",$H64*$I64+$Q64)</f>
        <v/>
      </c>
      <c r="S64" s="13">
        <f>IF($A64="","",$N64-$P64-$R64)</f>
        <v/>
      </c>
      <c r="T64" s="14">
        <f>IF($A64="","",IFERROR($S64/$N64,0))</f>
        <v/>
      </c>
      <c r="U64" s="15">
        <f>IF($A64="","",IF($T64&gt;=20%,"Rentável",IF($T64&gt;=0,"Atenção","Prejuízo")))</f>
        <v/>
      </c>
    </row>
    <row r="65">
      <c r="A65" s="4" t="n"/>
      <c r="B65" s="5" t="n"/>
      <c r="C65" s="6" t="n"/>
      <c r="D65" s="6" t="n"/>
      <c r="E65" s="6" t="n"/>
      <c r="F65" s="4" t="n"/>
      <c r="G65" s="4" t="n"/>
      <c r="H65" s="7" t="n"/>
      <c r="I65" s="8" t="n"/>
      <c r="J65" s="8" t="n"/>
      <c r="K65" s="9" t="n"/>
      <c r="L65" s="10">
        <f>IF($A65="","",$H65*$J65)</f>
        <v/>
      </c>
      <c r="M65" s="10">
        <f>IF($A65="","",$L65*$K65)</f>
        <v/>
      </c>
      <c r="N65" s="10">
        <f>IF($A65="","",$L65-$M65)</f>
        <v/>
      </c>
      <c r="O65" s="11">
        <f>IF($A65="","",IFERROR(VLOOKUP($G65,'Parâmetros'!$A$5:$B$104,2,FALSE),0))</f>
        <v/>
      </c>
      <c r="P65" s="10">
        <f>IF($A65="","",$N65*$O65)</f>
        <v/>
      </c>
      <c r="Q65" s="8" t="n"/>
      <c r="R65" s="10">
        <f>IF($A65="","",$H65*$I65+$Q65)</f>
        <v/>
      </c>
      <c r="S65" s="10">
        <f>IF($A65="","",$N65-$P65-$R65)</f>
        <v/>
      </c>
      <c r="T65" s="11">
        <f>IF($A65="","",IFERROR($S65/$N65,0))</f>
        <v/>
      </c>
      <c r="U65" s="12">
        <f>IF($A65="","",IF($T65&gt;=20%,"Rentável",IF($T65&gt;=0,"Atenção","Prejuízo")))</f>
        <v/>
      </c>
    </row>
    <row r="66">
      <c r="A66" s="4" t="n"/>
      <c r="B66" s="5" t="n"/>
      <c r="C66" s="6" t="n"/>
      <c r="D66" s="6" t="n"/>
      <c r="E66" s="6" t="n"/>
      <c r="F66" s="4" t="n"/>
      <c r="G66" s="4" t="n"/>
      <c r="H66" s="7" t="n"/>
      <c r="I66" s="8" t="n"/>
      <c r="J66" s="8" t="n"/>
      <c r="K66" s="9" t="n"/>
      <c r="L66" s="13">
        <f>IF($A66="","",$H66*$J66)</f>
        <v/>
      </c>
      <c r="M66" s="13">
        <f>IF($A66="","",$L66*$K66)</f>
        <v/>
      </c>
      <c r="N66" s="13">
        <f>IF($A66="","",$L66-$M66)</f>
        <v/>
      </c>
      <c r="O66" s="14">
        <f>IF($A66="","",IFERROR(VLOOKUP($G66,'Parâmetros'!$A$5:$B$104,2,FALSE),0))</f>
        <v/>
      </c>
      <c r="P66" s="13">
        <f>IF($A66="","",$N66*$O66)</f>
        <v/>
      </c>
      <c r="Q66" s="8" t="n"/>
      <c r="R66" s="13">
        <f>IF($A66="","",$H66*$I66+$Q66)</f>
        <v/>
      </c>
      <c r="S66" s="13">
        <f>IF($A66="","",$N66-$P66-$R66)</f>
        <v/>
      </c>
      <c r="T66" s="14">
        <f>IF($A66="","",IFERROR($S66/$N66,0))</f>
        <v/>
      </c>
      <c r="U66" s="15">
        <f>IF($A66="","",IF($T66&gt;=20%,"Rentável",IF($T66&gt;=0,"Atenção","Prejuízo")))</f>
        <v/>
      </c>
    </row>
    <row r="67">
      <c r="A67" s="4" t="n"/>
      <c r="B67" s="5" t="n"/>
      <c r="C67" s="6" t="n"/>
      <c r="D67" s="6" t="n"/>
      <c r="E67" s="6" t="n"/>
      <c r="F67" s="4" t="n"/>
      <c r="G67" s="4" t="n"/>
      <c r="H67" s="7" t="n"/>
      <c r="I67" s="8" t="n"/>
      <c r="J67" s="8" t="n"/>
      <c r="K67" s="9" t="n"/>
      <c r="L67" s="10">
        <f>IF($A67="","",$H67*$J67)</f>
        <v/>
      </c>
      <c r="M67" s="10">
        <f>IF($A67="","",$L67*$K67)</f>
        <v/>
      </c>
      <c r="N67" s="10">
        <f>IF($A67="","",$L67-$M67)</f>
        <v/>
      </c>
      <c r="O67" s="11">
        <f>IF($A67="","",IFERROR(VLOOKUP($G67,'Parâmetros'!$A$5:$B$104,2,FALSE),0))</f>
        <v/>
      </c>
      <c r="P67" s="10">
        <f>IF($A67="","",$N67*$O67)</f>
        <v/>
      </c>
      <c r="Q67" s="8" t="n"/>
      <c r="R67" s="10">
        <f>IF($A67="","",$H67*$I67+$Q67)</f>
        <v/>
      </c>
      <c r="S67" s="10">
        <f>IF($A67="","",$N67-$P67-$R67)</f>
        <v/>
      </c>
      <c r="T67" s="11">
        <f>IF($A67="","",IFERROR($S67/$N67,0))</f>
        <v/>
      </c>
      <c r="U67" s="12">
        <f>IF($A67="","",IF($T67&gt;=20%,"Rentável",IF($T67&gt;=0,"Atenção","Prejuízo")))</f>
        <v/>
      </c>
    </row>
    <row r="68">
      <c r="A68" s="4" t="n"/>
      <c r="B68" s="5" t="n"/>
      <c r="C68" s="6" t="n"/>
      <c r="D68" s="6" t="n"/>
      <c r="E68" s="6" t="n"/>
      <c r="F68" s="4" t="n"/>
      <c r="G68" s="4" t="n"/>
      <c r="H68" s="7" t="n"/>
      <c r="I68" s="8" t="n"/>
      <c r="J68" s="8" t="n"/>
      <c r="K68" s="9" t="n"/>
      <c r="L68" s="13">
        <f>IF($A68="","",$H68*$J68)</f>
        <v/>
      </c>
      <c r="M68" s="13">
        <f>IF($A68="","",$L68*$K68)</f>
        <v/>
      </c>
      <c r="N68" s="13">
        <f>IF($A68="","",$L68-$M68)</f>
        <v/>
      </c>
      <c r="O68" s="14">
        <f>IF($A68="","",IFERROR(VLOOKUP($G68,'Parâmetros'!$A$5:$B$104,2,FALSE),0))</f>
        <v/>
      </c>
      <c r="P68" s="13">
        <f>IF($A68="","",$N68*$O68)</f>
        <v/>
      </c>
      <c r="Q68" s="8" t="n"/>
      <c r="R68" s="13">
        <f>IF($A68="","",$H68*$I68+$Q68)</f>
        <v/>
      </c>
      <c r="S68" s="13">
        <f>IF($A68="","",$N68-$P68-$R68)</f>
        <v/>
      </c>
      <c r="T68" s="14">
        <f>IF($A68="","",IFERROR($S68/$N68,0))</f>
        <v/>
      </c>
      <c r="U68" s="15">
        <f>IF($A68="","",IF($T68&gt;=20%,"Rentável",IF($T68&gt;=0,"Atenção","Prejuízo")))</f>
        <v/>
      </c>
    </row>
    <row r="69">
      <c r="A69" s="4" t="n"/>
      <c r="B69" s="5" t="n"/>
      <c r="C69" s="6" t="n"/>
      <c r="D69" s="6" t="n"/>
      <c r="E69" s="6" t="n"/>
      <c r="F69" s="4" t="n"/>
      <c r="G69" s="4" t="n"/>
      <c r="H69" s="7" t="n"/>
      <c r="I69" s="8" t="n"/>
      <c r="J69" s="8" t="n"/>
      <c r="K69" s="9" t="n"/>
      <c r="L69" s="10">
        <f>IF($A69="","",$H69*$J69)</f>
        <v/>
      </c>
      <c r="M69" s="10">
        <f>IF($A69="","",$L69*$K69)</f>
        <v/>
      </c>
      <c r="N69" s="10">
        <f>IF($A69="","",$L69-$M69)</f>
        <v/>
      </c>
      <c r="O69" s="11">
        <f>IF($A69="","",IFERROR(VLOOKUP($G69,'Parâmetros'!$A$5:$B$104,2,FALSE),0))</f>
        <v/>
      </c>
      <c r="P69" s="10">
        <f>IF($A69="","",$N69*$O69)</f>
        <v/>
      </c>
      <c r="Q69" s="8" t="n"/>
      <c r="R69" s="10">
        <f>IF($A69="","",$H69*$I69+$Q69)</f>
        <v/>
      </c>
      <c r="S69" s="10">
        <f>IF($A69="","",$N69-$P69-$R69)</f>
        <v/>
      </c>
      <c r="T69" s="11">
        <f>IF($A69="","",IFERROR($S69/$N69,0))</f>
        <v/>
      </c>
      <c r="U69" s="12">
        <f>IF($A69="","",IF($T69&gt;=20%,"Rentável",IF($T69&gt;=0,"Atenção","Prejuízo")))</f>
        <v/>
      </c>
    </row>
    <row r="70">
      <c r="A70" s="4" t="n"/>
      <c r="B70" s="5" t="n"/>
      <c r="C70" s="6" t="n"/>
      <c r="D70" s="6" t="n"/>
      <c r="E70" s="6" t="n"/>
      <c r="F70" s="4" t="n"/>
      <c r="G70" s="4" t="n"/>
      <c r="H70" s="7" t="n"/>
      <c r="I70" s="8" t="n"/>
      <c r="J70" s="8" t="n"/>
      <c r="K70" s="9" t="n"/>
      <c r="L70" s="13">
        <f>IF($A70="","",$H70*$J70)</f>
        <v/>
      </c>
      <c r="M70" s="13">
        <f>IF($A70="","",$L70*$K70)</f>
        <v/>
      </c>
      <c r="N70" s="13">
        <f>IF($A70="","",$L70-$M70)</f>
        <v/>
      </c>
      <c r="O70" s="14">
        <f>IF($A70="","",IFERROR(VLOOKUP($G70,'Parâmetros'!$A$5:$B$104,2,FALSE),0))</f>
        <v/>
      </c>
      <c r="P70" s="13">
        <f>IF($A70="","",$N70*$O70)</f>
        <v/>
      </c>
      <c r="Q70" s="8" t="n"/>
      <c r="R70" s="13">
        <f>IF($A70="","",$H70*$I70+$Q70)</f>
        <v/>
      </c>
      <c r="S70" s="13">
        <f>IF($A70="","",$N70-$P70-$R70)</f>
        <v/>
      </c>
      <c r="T70" s="14">
        <f>IF($A70="","",IFERROR($S70/$N70,0))</f>
        <v/>
      </c>
      <c r="U70" s="15">
        <f>IF($A70="","",IF($T70&gt;=20%,"Rentável",IF($T70&gt;=0,"Atenção","Prejuízo")))</f>
        <v/>
      </c>
    </row>
    <row r="71">
      <c r="A71" s="4" t="n"/>
      <c r="B71" s="5" t="n"/>
      <c r="C71" s="6" t="n"/>
      <c r="D71" s="6" t="n"/>
      <c r="E71" s="6" t="n"/>
      <c r="F71" s="4" t="n"/>
      <c r="G71" s="4" t="n"/>
      <c r="H71" s="7" t="n"/>
      <c r="I71" s="8" t="n"/>
      <c r="J71" s="8" t="n"/>
      <c r="K71" s="9" t="n"/>
      <c r="L71" s="10">
        <f>IF($A71="","",$H71*$J71)</f>
        <v/>
      </c>
      <c r="M71" s="10">
        <f>IF($A71="","",$L71*$K71)</f>
        <v/>
      </c>
      <c r="N71" s="10">
        <f>IF($A71="","",$L71-$M71)</f>
        <v/>
      </c>
      <c r="O71" s="11">
        <f>IF($A71="","",IFERROR(VLOOKUP($G71,'Parâmetros'!$A$5:$B$104,2,FALSE),0))</f>
        <v/>
      </c>
      <c r="P71" s="10">
        <f>IF($A71="","",$N71*$O71)</f>
        <v/>
      </c>
      <c r="Q71" s="8" t="n"/>
      <c r="R71" s="10">
        <f>IF($A71="","",$H71*$I71+$Q71)</f>
        <v/>
      </c>
      <c r="S71" s="10">
        <f>IF($A71="","",$N71-$P71-$R71)</f>
        <v/>
      </c>
      <c r="T71" s="11">
        <f>IF($A71="","",IFERROR($S71/$N71,0))</f>
        <v/>
      </c>
      <c r="U71" s="12">
        <f>IF($A71="","",IF($T71&gt;=20%,"Rentável",IF($T71&gt;=0,"Atenção","Prejuízo")))</f>
        <v/>
      </c>
    </row>
    <row r="72">
      <c r="A72" s="4" t="n"/>
      <c r="B72" s="5" t="n"/>
      <c r="C72" s="6" t="n"/>
      <c r="D72" s="6" t="n"/>
      <c r="E72" s="6" t="n"/>
      <c r="F72" s="4" t="n"/>
      <c r="G72" s="4" t="n"/>
      <c r="H72" s="7" t="n"/>
      <c r="I72" s="8" t="n"/>
      <c r="J72" s="8" t="n"/>
      <c r="K72" s="9" t="n"/>
      <c r="L72" s="13">
        <f>IF($A72="","",$H72*$J72)</f>
        <v/>
      </c>
      <c r="M72" s="13">
        <f>IF($A72="","",$L72*$K72)</f>
        <v/>
      </c>
      <c r="N72" s="13">
        <f>IF($A72="","",$L72-$M72)</f>
        <v/>
      </c>
      <c r="O72" s="14">
        <f>IF($A72="","",IFERROR(VLOOKUP($G72,'Parâmetros'!$A$5:$B$104,2,FALSE),0))</f>
        <v/>
      </c>
      <c r="P72" s="13">
        <f>IF($A72="","",$N72*$O72)</f>
        <v/>
      </c>
      <c r="Q72" s="8" t="n"/>
      <c r="R72" s="13">
        <f>IF($A72="","",$H72*$I72+$Q72)</f>
        <v/>
      </c>
      <c r="S72" s="13">
        <f>IF($A72="","",$N72-$P72-$R72)</f>
        <v/>
      </c>
      <c r="T72" s="14">
        <f>IF($A72="","",IFERROR($S72/$N72,0))</f>
        <v/>
      </c>
      <c r="U72" s="15">
        <f>IF($A72="","",IF($T72&gt;=20%,"Rentável",IF($T72&gt;=0,"Atenção","Prejuízo")))</f>
        <v/>
      </c>
    </row>
    <row r="73">
      <c r="A73" s="4" t="n"/>
      <c r="B73" s="5" t="n"/>
      <c r="C73" s="6" t="n"/>
      <c r="D73" s="6" t="n"/>
      <c r="E73" s="6" t="n"/>
      <c r="F73" s="4" t="n"/>
      <c r="G73" s="4" t="n"/>
      <c r="H73" s="7" t="n"/>
      <c r="I73" s="8" t="n"/>
      <c r="J73" s="8" t="n"/>
      <c r="K73" s="9" t="n"/>
      <c r="L73" s="10">
        <f>IF($A73="","",$H73*$J73)</f>
        <v/>
      </c>
      <c r="M73" s="10">
        <f>IF($A73="","",$L73*$K73)</f>
        <v/>
      </c>
      <c r="N73" s="10">
        <f>IF($A73="","",$L73-$M73)</f>
        <v/>
      </c>
      <c r="O73" s="11">
        <f>IF($A73="","",IFERROR(VLOOKUP($G73,'Parâmetros'!$A$5:$B$104,2,FALSE),0))</f>
        <v/>
      </c>
      <c r="P73" s="10">
        <f>IF($A73="","",$N73*$O73)</f>
        <v/>
      </c>
      <c r="Q73" s="8" t="n"/>
      <c r="R73" s="10">
        <f>IF($A73="","",$H73*$I73+$Q73)</f>
        <v/>
      </c>
      <c r="S73" s="10">
        <f>IF($A73="","",$N73-$P73-$R73)</f>
        <v/>
      </c>
      <c r="T73" s="11">
        <f>IF($A73="","",IFERROR($S73/$N73,0))</f>
        <v/>
      </c>
      <c r="U73" s="12">
        <f>IF($A73="","",IF($T73&gt;=20%,"Rentável",IF($T73&gt;=0,"Atenção","Prejuízo")))</f>
        <v/>
      </c>
    </row>
    <row r="74">
      <c r="A74" s="4" t="n"/>
      <c r="B74" s="5" t="n"/>
      <c r="C74" s="6" t="n"/>
      <c r="D74" s="6" t="n"/>
      <c r="E74" s="6" t="n"/>
      <c r="F74" s="4" t="n"/>
      <c r="G74" s="4" t="n"/>
      <c r="H74" s="7" t="n"/>
      <c r="I74" s="8" t="n"/>
      <c r="J74" s="8" t="n"/>
      <c r="K74" s="9" t="n"/>
      <c r="L74" s="13">
        <f>IF($A74="","",$H74*$J74)</f>
        <v/>
      </c>
      <c r="M74" s="13">
        <f>IF($A74="","",$L74*$K74)</f>
        <v/>
      </c>
      <c r="N74" s="13">
        <f>IF($A74="","",$L74-$M74)</f>
        <v/>
      </c>
      <c r="O74" s="14">
        <f>IF($A74="","",IFERROR(VLOOKUP($G74,'Parâmetros'!$A$5:$B$104,2,FALSE),0))</f>
        <v/>
      </c>
      <c r="P74" s="13">
        <f>IF($A74="","",$N74*$O74)</f>
        <v/>
      </c>
      <c r="Q74" s="8" t="n"/>
      <c r="R74" s="13">
        <f>IF($A74="","",$H74*$I74+$Q74)</f>
        <v/>
      </c>
      <c r="S74" s="13">
        <f>IF($A74="","",$N74-$P74-$R74)</f>
        <v/>
      </c>
      <c r="T74" s="14">
        <f>IF($A74="","",IFERROR($S74/$N74,0))</f>
        <v/>
      </c>
      <c r="U74" s="15">
        <f>IF($A74="","",IF($T74&gt;=20%,"Rentável",IF($T74&gt;=0,"Atenção","Prejuízo")))</f>
        <v/>
      </c>
    </row>
    <row r="75">
      <c r="A75" s="4" t="n"/>
      <c r="B75" s="5" t="n"/>
      <c r="C75" s="6" t="n"/>
      <c r="D75" s="6" t="n"/>
      <c r="E75" s="6" t="n"/>
      <c r="F75" s="4" t="n"/>
      <c r="G75" s="4" t="n"/>
      <c r="H75" s="7" t="n"/>
      <c r="I75" s="8" t="n"/>
      <c r="J75" s="8" t="n"/>
      <c r="K75" s="9" t="n"/>
      <c r="L75" s="10">
        <f>IF($A75="","",$H75*$J75)</f>
        <v/>
      </c>
      <c r="M75" s="10">
        <f>IF($A75="","",$L75*$K75)</f>
        <v/>
      </c>
      <c r="N75" s="10">
        <f>IF($A75="","",$L75-$M75)</f>
        <v/>
      </c>
      <c r="O75" s="11">
        <f>IF($A75="","",IFERROR(VLOOKUP($G75,'Parâmetros'!$A$5:$B$104,2,FALSE),0))</f>
        <v/>
      </c>
      <c r="P75" s="10">
        <f>IF($A75="","",$N75*$O75)</f>
        <v/>
      </c>
      <c r="Q75" s="8" t="n"/>
      <c r="R75" s="10">
        <f>IF($A75="","",$H75*$I75+$Q75)</f>
        <v/>
      </c>
      <c r="S75" s="10">
        <f>IF($A75="","",$N75-$P75-$R75)</f>
        <v/>
      </c>
      <c r="T75" s="11">
        <f>IF($A75="","",IFERROR($S75/$N75,0))</f>
        <v/>
      </c>
      <c r="U75" s="12">
        <f>IF($A75="","",IF($T75&gt;=20%,"Rentável",IF($T75&gt;=0,"Atenção","Prejuízo")))</f>
        <v/>
      </c>
    </row>
    <row r="76">
      <c r="A76" s="4" t="n"/>
      <c r="B76" s="5" t="n"/>
      <c r="C76" s="6" t="n"/>
      <c r="D76" s="6" t="n"/>
      <c r="E76" s="6" t="n"/>
      <c r="F76" s="4" t="n"/>
      <c r="G76" s="4" t="n"/>
      <c r="H76" s="7" t="n"/>
      <c r="I76" s="8" t="n"/>
      <c r="J76" s="8" t="n"/>
      <c r="K76" s="9" t="n"/>
      <c r="L76" s="13">
        <f>IF($A76="","",$H76*$J76)</f>
        <v/>
      </c>
      <c r="M76" s="13">
        <f>IF($A76="","",$L76*$K76)</f>
        <v/>
      </c>
      <c r="N76" s="13">
        <f>IF($A76="","",$L76-$M76)</f>
        <v/>
      </c>
      <c r="O76" s="14">
        <f>IF($A76="","",IFERROR(VLOOKUP($G76,'Parâmetros'!$A$5:$B$104,2,FALSE),0))</f>
        <v/>
      </c>
      <c r="P76" s="13">
        <f>IF($A76="","",$N76*$O76)</f>
        <v/>
      </c>
      <c r="Q76" s="8" t="n"/>
      <c r="R76" s="13">
        <f>IF($A76="","",$H76*$I76+$Q76)</f>
        <v/>
      </c>
      <c r="S76" s="13">
        <f>IF($A76="","",$N76-$P76-$R76)</f>
        <v/>
      </c>
      <c r="T76" s="14">
        <f>IF($A76="","",IFERROR($S76/$N76,0))</f>
        <v/>
      </c>
      <c r="U76" s="15">
        <f>IF($A76="","",IF($T76&gt;=20%,"Rentável",IF($T76&gt;=0,"Atenção","Prejuízo")))</f>
        <v/>
      </c>
    </row>
    <row r="77">
      <c r="A77" s="4" t="n"/>
      <c r="B77" s="5" t="n"/>
      <c r="C77" s="6" t="n"/>
      <c r="D77" s="6" t="n"/>
      <c r="E77" s="6" t="n"/>
      <c r="F77" s="4" t="n"/>
      <c r="G77" s="4" t="n"/>
      <c r="H77" s="7" t="n"/>
      <c r="I77" s="8" t="n"/>
      <c r="J77" s="8" t="n"/>
      <c r="K77" s="9" t="n"/>
      <c r="L77" s="10">
        <f>IF($A77="","",$H77*$J77)</f>
        <v/>
      </c>
      <c r="M77" s="10">
        <f>IF($A77="","",$L77*$K77)</f>
        <v/>
      </c>
      <c r="N77" s="10">
        <f>IF($A77="","",$L77-$M77)</f>
        <v/>
      </c>
      <c r="O77" s="11">
        <f>IF($A77="","",IFERROR(VLOOKUP($G77,'Parâmetros'!$A$5:$B$104,2,FALSE),0))</f>
        <v/>
      </c>
      <c r="P77" s="10">
        <f>IF($A77="","",$N77*$O77)</f>
        <v/>
      </c>
      <c r="Q77" s="8" t="n"/>
      <c r="R77" s="10">
        <f>IF($A77="","",$H77*$I77+$Q77)</f>
        <v/>
      </c>
      <c r="S77" s="10">
        <f>IF($A77="","",$N77-$P77-$R77)</f>
        <v/>
      </c>
      <c r="T77" s="11">
        <f>IF($A77="","",IFERROR($S77/$N77,0))</f>
        <v/>
      </c>
      <c r="U77" s="12">
        <f>IF($A77="","",IF($T77&gt;=20%,"Rentável",IF($T77&gt;=0,"Atenção","Prejuízo")))</f>
        <v/>
      </c>
    </row>
    <row r="78">
      <c r="A78" s="4" t="n"/>
      <c r="B78" s="5" t="n"/>
      <c r="C78" s="6" t="n"/>
      <c r="D78" s="6" t="n"/>
      <c r="E78" s="6" t="n"/>
      <c r="F78" s="4" t="n"/>
      <c r="G78" s="4" t="n"/>
      <c r="H78" s="7" t="n"/>
      <c r="I78" s="8" t="n"/>
      <c r="J78" s="8" t="n"/>
      <c r="K78" s="9" t="n"/>
      <c r="L78" s="13">
        <f>IF($A78="","",$H78*$J78)</f>
        <v/>
      </c>
      <c r="M78" s="13">
        <f>IF($A78="","",$L78*$K78)</f>
        <v/>
      </c>
      <c r="N78" s="13">
        <f>IF($A78="","",$L78-$M78)</f>
        <v/>
      </c>
      <c r="O78" s="14">
        <f>IF($A78="","",IFERROR(VLOOKUP($G78,'Parâmetros'!$A$5:$B$104,2,FALSE),0))</f>
        <v/>
      </c>
      <c r="P78" s="13">
        <f>IF($A78="","",$N78*$O78)</f>
        <v/>
      </c>
      <c r="Q78" s="8" t="n"/>
      <c r="R78" s="13">
        <f>IF($A78="","",$H78*$I78+$Q78)</f>
        <v/>
      </c>
      <c r="S78" s="13">
        <f>IF($A78="","",$N78-$P78-$R78)</f>
        <v/>
      </c>
      <c r="T78" s="14">
        <f>IF($A78="","",IFERROR($S78/$N78,0))</f>
        <v/>
      </c>
      <c r="U78" s="15">
        <f>IF($A78="","",IF($T78&gt;=20%,"Rentável",IF($T78&gt;=0,"Atenção","Prejuízo")))</f>
        <v/>
      </c>
    </row>
    <row r="79">
      <c r="A79" s="4" t="n"/>
      <c r="B79" s="5" t="n"/>
      <c r="C79" s="6" t="n"/>
      <c r="D79" s="6" t="n"/>
      <c r="E79" s="6" t="n"/>
      <c r="F79" s="4" t="n"/>
      <c r="G79" s="4" t="n"/>
      <c r="H79" s="7" t="n"/>
      <c r="I79" s="8" t="n"/>
      <c r="J79" s="8" t="n"/>
      <c r="K79" s="9" t="n"/>
      <c r="L79" s="10">
        <f>IF($A79="","",$H79*$J79)</f>
        <v/>
      </c>
      <c r="M79" s="10">
        <f>IF($A79="","",$L79*$K79)</f>
        <v/>
      </c>
      <c r="N79" s="10">
        <f>IF($A79="","",$L79-$M79)</f>
        <v/>
      </c>
      <c r="O79" s="11">
        <f>IF($A79="","",IFERROR(VLOOKUP($G79,'Parâmetros'!$A$5:$B$104,2,FALSE),0))</f>
        <v/>
      </c>
      <c r="P79" s="10">
        <f>IF($A79="","",$N79*$O79)</f>
        <v/>
      </c>
      <c r="Q79" s="8" t="n"/>
      <c r="R79" s="10">
        <f>IF($A79="","",$H79*$I79+$Q79)</f>
        <v/>
      </c>
      <c r="S79" s="10">
        <f>IF($A79="","",$N79-$P79-$R79)</f>
        <v/>
      </c>
      <c r="T79" s="11">
        <f>IF($A79="","",IFERROR($S79/$N79,0))</f>
        <v/>
      </c>
      <c r="U79" s="12">
        <f>IF($A79="","",IF($T79&gt;=20%,"Rentável",IF($T79&gt;=0,"Atenção","Prejuízo")))</f>
        <v/>
      </c>
    </row>
    <row r="80">
      <c r="A80" s="4" t="n"/>
      <c r="B80" s="5" t="n"/>
      <c r="C80" s="6" t="n"/>
      <c r="D80" s="6" t="n"/>
      <c r="E80" s="6" t="n"/>
      <c r="F80" s="4" t="n"/>
      <c r="G80" s="4" t="n"/>
      <c r="H80" s="7" t="n"/>
      <c r="I80" s="8" t="n"/>
      <c r="J80" s="8" t="n"/>
      <c r="K80" s="9" t="n"/>
      <c r="L80" s="13">
        <f>IF($A80="","",$H80*$J80)</f>
        <v/>
      </c>
      <c r="M80" s="13">
        <f>IF($A80="","",$L80*$K80)</f>
        <v/>
      </c>
      <c r="N80" s="13">
        <f>IF($A80="","",$L80-$M80)</f>
        <v/>
      </c>
      <c r="O80" s="14">
        <f>IF($A80="","",IFERROR(VLOOKUP($G80,'Parâmetros'!$A$5:$B$104,2,FALSE),0))</f>
        <v/>
      </c>
      <c r="P80" s="13">
        <f>IF($A80="","",$N80*$O80)</f>
        <v/>
      </c>
      <c r="Q80" s="8" t="n"/>
      <c r="R80" s="13">
        <f>IF($A80="","",$H80*$I80+$Q80)</f>
        <v/>
      </c>
      <c r="S80" s="13">
        <f>IF($A80="","",$N80-$P80-$R80)</f>
        <v/>
      </c>
      <c r="T80" s="14">
        <f>IF($A80="","",IFERROR($S80/$N80,0))</f>
        <v/>
      </c>
      <c r="U80" s="15">
        <f>IF($A80="","",IF($T80&gt;=20%,"Rentável",IF($T80&gt;=0,"Atenção","Prejuízo")))</f>
        <v/>
      </c>
    </row>
    <row r="81">
      <c r="A81" s="4" t="n"/>
      <c r="B81" s="5" t="n"/>
      <c r="C81" s="6" t="n"/>
      <c r="D81" s="6" t="n"/>
      <c r="E81" s="6" t="n"/>
      <c r="F81" s="4" t="n"/>
      <c r="G81" s="4" t="n"/>
      <c r="H81" s="7" t="n"/>
      <c r="I81" s="8" t="n"/>
      <c r="J81" s="8" t="n"/>
      <c r="K81" s="9" t="n"/>
      <c r="L81" s="10">
        <f>IF($A81="","",$H81*$J81)</f>
        <v/>
      </c>
      <c r="M81" s="10">
        <f>IF($A81="","",$L81*$K81)</f>
        <v/>
      </c>
      <c r="N81" s="10">
        <f>IF($A81="","",$L81-$M81)</f>
        <v/>
      </c>
      <c r="O81" s="11">
        <f>IF($A81="","",IFERROR(VLOOKUP($G81,'Parâmetros'!$A$5:$B$104,2,FALSE),0))</f>
        <v/>
      </c>
      <c r="P81" s="10">
        <f>IF($A81="","",$N81*$O81)</f>
        <v/>
      </c>
      <c r="Q81" s="8" t="n"/>
      <c r="R81" s="10">
        <f>IF($A81="","",$H81*$I81+$Q81)</f>
        <v/>
      </c>
      <c r="S81" s="10">
        <f>IF($A81="","",$N81-$P81-$R81)</f>
        <v/>
      </c>
      <c r="T81" s="11">
        <f>IF($A81="","",IFERROR($S81/$N81,0))</f>
        <v/>
      </c>
      <c r="U81" s="12">
        <f>IF($A81="","",IF($T81&gt;=20%,"Rentável",IF($T81&gt;=0,"Atenção","Prejuízo")))</f>
        <v/>
      </c>
    </row>
    <row r="82">
      <c r="A82" s="4" t="n"/>
      <c r="B82" s="5" t="n"/>
      <c r="C82" s="6" t="n"/>
      <c r="D82" s="6" t="n"/>
      <c r="E82" s="6" t="n"/>
      <c r="F82" s="4" t="n"/>
      <c r="G82" s="4" t="n"/>
      <c r="H82" s="7" t="n"/>
      <c r="I82" s="8" t="n"/>
      <c r="J82" s="8" t="n"/>
      <c r="K82" s="9" t="n"/>
      <c r="L82" s="13">
        <f>IF($A82="","",$H82*$J82)</f>
        <v/>
      </c>
      <c r="M82" s="13">
        <f>IF($A82="","",$L82*$K82)</f>
        <v/>
      </c>
      <c r="N82" s="13">
        <f>IF($A82="","",$L82-$M82)</f>
        <v/>
      </c>
      <c r="O82" s="14">
        <f>IF($A82="","",IFERROR(VLOOKUP($G82,'Parâmetros'!$A$5:$B$104,2,FALSE),0))</f>
        <v/>
      </c>
      <c r="P82" s="13">
        <f>IF($A82="","",$N82*$O82)</f>
        <v/>
      </c>
      <c r="Q82" s="8" t="n"/>
      <c r="R82" s="13">
        <f>IF($A82="","",$H82*$I82+$Q82)</f>
        <v/>
      </c>
      <c r="S82" s="13">
        <f>IF($A82="","",$N82-$P82-$R82)</f>
        <v/>
      </c>
      <c r="T82" s="14">
        <f>IF($A82="","",IFERROR($S82/$N82,0))</f>
        <v/>
      </c>
      <c r="U82" s="15">
        <f>IF($A82="","",IF($T82&gt;=20%,"Rentável",IF($T82&gt;=0,"Atenção","Prejuízo")))</f>
        <v/>
      </c>
    </row>
    <row r="83">
      <c r="A83" s="4" t="n"/>
      <c r="B83" s="5" t="n"/>
      <c r="C83" s="6" t="n"/>
      <c r="D83" s="6" t="n"/>
      <c r="E83" s="6" t="n"/>
      <c r="F83" s="4" t="n"/>
      <c r="G83" s="4" t="n"/>
      <c r="H83" s="7" t="n"/>
      <c r="I83" s="8" t="n"/>
      <c r="J83" s="8" t="n"/>
      <c r="K83" s="9" t="n"/>
      <c r="L83" s="10">
        <f>IF($A83="","",$H83*$J83)</f>
        <v/>
      </c>
      <c r="M83" s="10">
        <f>IF($A83="","",$L83*$K83)</f>
        <v/>
      </c>
      <c r="N83" s="10">
        <f>IF($A83="","",$L83-$M83)</f>
        <v/>
      </c>
      <c r="O83" s="11">
        <f>IF($A83="","",IFERROR(VLOOKUP($G83,'Parâmetros'!$A$5:$B$104,2,FALSE),0))</f>
        <v/>
      </c>
      <c r="P83" s="10">
        <f>IF($A83="","",$N83*$O83)</f>
        <v/>
      </c>
      <c r="Q83" s="8" t="n"/>
      <c r="R83" s="10">
        <f>IF($A83="","",$H83*$I83+$Q83)</f>
        <v/>
      </c>
      <c r="S83" s="10">
        <f>IF($A83="","",$N83-$P83-$R83)</f>
        <v/>
      </c>
      <c r="T83" s="11">
        <f>IF($A83="","",IFERROR($S83/$N83,0))</f>
        <v/>
      </c>
      <c r="U83" s="12">
        <f>IF($A83="","",IF($T83&gt;=20%,"Rentável",IF($T83&gt;=0,"Atenção","Prejuízo")))</f>
        <v/>
      </c>
    </row>
    <row r="84">
      <c r="A84" s="4" t="n"/>
      <c r="B84" s="5" t="n"/>
      <c r="C84" s="6" t="n"/>
      <c r="D84" s="6" t="n"/>
      <c r="E84" s="6" t="n"/>
      <c r="F84" s="4" t="n"/>
      <c r="G84" s="4" t="n"/>
      <c r="H84" s="7" t="n"/>
      <c r="I84" s="8" t="n"/>
      <c r="J84" s="8" t="n"/>
      <c r="K84" s="9" t="n"/>
      <c r="L84" s="13">
        <f>IF($A84="","",$H84*$J84)</f>
        <v/>
      </c>
      <c r="M84" s="13">
        <f>IF($A84="","",$L84*$K84)</f>
        <v/>
      </c>
      <c r="N84" s="13">
        <f>IF($A84="","",$L84-$M84)</f>
        <v/>
      </c>
      <c r="O84" s="14">
        <f>IF($A84="","",IFERROR(VLOOKUP($G84,'Parâmetros'!$A$5:$B$104,2,FALSE),0))</f>
        <v/>
      </c>
      <c r="P84" s="13">
        <f>IF($A84="","",$N84*$O84)</f>
        <v/>
      </c>
      <c r="Q84" s="8" t="n"/>
      <c r="R84" s="13">
        <f>IF($A84="","",$H84*$I84+$Q84)</f>
        <v/>
      </c>
      <c r="S84" s="13">
        <f>IF($A84="","",$N84-$P84-$R84)</f>
        <v/>
      </c>
      <c r="T84" s="14">
        <f>IF($A84="","",IFERROR($S84/$N84,0))</f>
        <v/>
      </c>
      <c r="U84" s="15">
        <f>IF($A84="","",IF($T84&gt;=20%,"Rentável",IF($T84&gt;=0,"Atenção","Prejuízo")))</f>
        <v/>
      </c>
    </row>
    <row r="85">
      <c r="A85" s="4" t="n"/>
      <c r="B85" s="5" t="n"/>
      <c r="C85" s="6" t="n"/>
      <c r="D85" s="6" t="n"/>
      <c r="E85" s="6" t="n"/>
      <c r="F85" s="4" t="n"/>
      <c r="G85" s="4" t="n"/>
      <c r="H85" s="7" t="n"/>
      <c r="I85" s="8" t="n"/>
      <c r="J85" s="8" t="n"/>
      <c r="K85" s="9" t="n"/>
      <c r="L85" s="10">
        <f>IF($A85="","",$H85*$J85)</f>
        <v/>
      </c>
      <c r="M85" s="10">
        <f>IF($A85="","",$L85*$K85)</f>
        <v/>
      </c>
      <c r="N85" s="10">
        <f>IF($A85="","",$L85-$M85)</f>
        <v/>
      </c>
      <c r="O85" s="11">
        <f>IF($A85="","",IFERROR(VLOOKUP($G85,'Parâmetros'!$A$5:$B$104,2,FALSE),0))</f>
        <v/>
      </c>
      <c r="P85" s="10">
        <f>IF($A85="","",$N85*$O85)</f>
        <v/>
      </c>
      <c r="Q85" s="8" t="n"/>
      <c r="R85" s="10">
        <f>IF($A85="","",$H85*$I85+$Q85)</f>
        <v/>
      </c>
      <c r="S85" s="10">
        <f>IF($A85="","",$N85-$P85-$R85)</f>
        <v/>
      </c>
      <c r="T85" s="11">
        <f>IF($A85="","",IFERROR($S85/$N85,0))</f>
        <v/>
      </c>
      <c r="U85" s="12">
        <f>IF($A85="","",IF($T85&gt;=20%,"Rentável",IF($T85&gt;=0,"Atenção","Prejuízo")))</f>
        <v/>
      </c>
    </row>
    <row r="86">
      <c r="A86" s="4" t="n"/>
      <c r="B86" s="5" t="n"/>
      <c r="C86" s="6" t="n"/>
      <c r="D86" s="6" t="n"/>
      <c r="E86" s="6" t="n"/>
      <c r="F86" s="4" t="n"/>
      <c r="G86" s="4" t="n"/>
      <c r="H86" s="7" t="n"/>
      <c r="I86" s="8" t="n"/>
      <c r="J86" s="8" t="n"/>
      <c r="K86" s="9" t="n"/>
      <c r="L86" s="13">
        <f>IF($A86="","",$H86*$J86)</f>
        <v/>
      </c>
      <c r="M86" s="13">
        <f>IF($A86="","",$L86*$K86)</f>
        <v/>
      </c>
      <c r="N86" s="13">
        <f>IF($A86="","",$L86-$M86)</f>
        <v/>
      </c>
      <c r="O86" s="14">
        <f>IF($A86="","",IFERROR(VLOOKUP($G86,'Parâmetros'!$A$5:$B$104,2,FALSE),0))</f>
        <v/>
      </c>
      <c r="P86" s="13">
        <f>IF($A86="","",$N86*$O86)</f>
        <v/>
      </c>
      <c r="Q86" s="8" t="n"/>
      <c r="R86" s="13">
        <f>IF($A86="","",$H86*$I86+$Q86)</f>
        <v/>
      </c>
      <c r="S86" s="13">
        <f>IF($A86="","",$N86-$P86-$R86)</f>
        <v/>
      </c>
      <c r="T86" s="14">
        <f>IF($A86="","",IFERROR($S86/$N86,0))</f>
        <v/>
      </c>
      <c r="U86" s="15">
        <f>IF($A86="","",IF($T86&gt;=20%,"Rentável",IF($T86&gt;=0,"Atenção","Prejuízo")))</f>
        <v/>
      </c>
    </row>
    <row r="87">
      <c r="A87" s="4" t="n"/>
      <c r="B87" s="5" t="n"/>
      <c r="C87" s="6" t="n"/>
      <c r="D87" s="6" t="n"/>
      <c r="E87" s="6" t="n"/>
      <c r="F87" s="4" t="n"/>
      <c r="G87" s="4" t="n"/>
      <c r="H87" s="7" t="n"/>
      <c r="I87" s="8" t="n"/>
      <c r="J87" s="8" t="n"/>
      <c r="K87" s="9" t="n"/>
      <c r="L87" s="10">
        <f>IF($A87="","",$H87*$J87)</f>
        <v/>
      </c>
      <c r="M87" s="10">
        <f>IF($A87="","",$L87*$K87)</f>
        <v/>
      </c>
      <c r="N87" s="10">
        <f>IF($A87="","",$L87-$M87)</f>
        <v/>
      </c>
      <c r="O87" s="11">
        <f>IF($A87="","",IFERROR(VLOOKUP($G87,'Parâmetros'!$A$5:$B$104,2,FALSE),0))</f>
        <v/>
      </c>
      <c r="P87" s="10">
        <f>IF($A87="","",$N87*$O87)</f>
        <v/>
      </c>
      <c r="Q87" s="8" t="n"/>
      <c r="R87" s="10">
        <f>IF($A87="","",$H87*$I87+$Q87)</f>
        <v/>
      </c>
      <c r="S87" s="10">
        <f>IF($A87="","",$N87-$P87-$R87)</f>
        <v/>
      </c>
      <c r="T87" s="11">
        <f>IF($A87="","",IFERROR($S87/$N87,0))</f>
        <v/>
      </c>
      <c r="U87" s="12">
        <f>IF($A87="","",IF($T87&gt;=20%,"Rentável",IF($T87&gt;=0,"Atenção","Prejuízo")))</f>
        <v/>
      </c>
    </row>
    <row r="88">
      <c r="A88" s="4" t="n"/>
      <c r="B88" s="5" t="n"/>
      <c r="C88" s="6" t="n"/>
      <c r="D88" s="6" t="n"/>
      <c r="E88" s="6" t="n"/>
      <c r="F88" s="4" t="n"/>
      <c r="G88" s="4" t="n"/>
      <c r="H88" s="7" t="n"/>
      <c r="I88" s="8" t="n"/>
      <c r="J88" s="8" t="n"/>
      <c r="K88" s="9" t="n"/>
      <c r="L88" s="13">
        <f>IF($A88="","",$H88*$J88)</f>
        <v/>
      </c>
      <c r="M88" s="13">
        <f>IF($A88="","",$L88*$K88)</f>
        <v/>
      </c>
      <c r="N88" s="13">
        <f>IF($A88="","",$L88-$M88)</f>
        <v/>
      </c>
      <c r="O88" s="14">
        <f>IF($A88="","",IFERROR(VLOOKUP($G88,'Parâmetros'!$A$5:$B$104,2,FALSE),0))</f>
        <v/>
      </c>
      <c r="P88" s="13">
        <f>IF($A88="","",$N88*$O88)</f>
        <v/>
      </c>
      <c r="Q88" s="8" t="n"/>
      <c r="R88" s="13">
        <f>IF($A88="","",$H88*$I88+$Q88)</f>
        <v/>
      </c>
      <c r="S88" s="13">
        <f>IF($A88="","",$N88-$P88-$R88)</f>
        <v/>
      </c>
      <c r="T88" s="14">
        <f>IF($A88="","",IFERROR($S88/$N88,0))</f>
        <v/>
      </c>
      <c r="U88" s="15">
        <f>IF($A88="","",IF($T88&gt;=20%,"Rentável",IF($T88&gt;=0,"Atenção","Prejuízo")))</f>
        <v/>
      </c>
    </row>
    <row r="89">
      <c r="A89" s="4" t="n"/>
      <c r="B89" s="5" t="n"/>
      <c r="C89" s="6" t="n"/>
      <c r="D89" s="6" t="n"/>
      <c r="E89" s="6" t="n"/>
      <c r="F89" s="4" t="n"/>
      <c r="G89" s="4" t="n"/>
      <c r="H89" s="7" t="n"/>
      <c r="I89" s="8" t="n"/>
      <c r="J89" s="8" t="n"/>
      <c r="K89" s="9" t="n"/>
      <c r="L89" s="10">
        <f>IF($A89="","",$H89*$J89)</f>
        <v/>
      </c>
      <c r="M89" s="10">
        <f>IF($A89="","",$L89*$K89)</f>
        <v/>
      </c>
      <c r="N89" s="10">
        <f>IF($A89="","",$L89-$M89)</f>
        <v/>
      </c>
      <c r="O89" s="11">
        <f>IF($A89="","",IFERROR(VLOOKUP($G89,'Parâmetros'!$A$5:$B$104,2,FALSE),0))</f>
        <v/>
      </c>
      <c r="P89" s="10">
        <f>IF($A89="","",$N89*$O89)</f>
        <v/>
      </c>
      <c r="Q89" s="8" t="n"/>
      <c r="R89" s="10">
        <f>IF($A89="","",$H89*$I89+$Q89)</f>
        <v/>
      </c>
      <c r="S89" s="10">
        <f>IF($A89="","",$N89-$P89-$R89)</f>
        <v/>
      </c>
      <c r="T89" s="11">
        <f>IF($A89="","",IFERROR($S89/$N89,0))</f>
        <v/>
      </c>
      <c r="U89" s="12">
        <f>IF($A89="","",IF($T89&gt;=20%,"Rentável",IF($T89&gt;=0,"Atenção","Prejuízo")))</f>
        <v/>
      </c>
    </row>
    <row r="90">
      <c r="A90" s="4" t="n"/>
      <c r="B90" s="5" t="n"/>
      <c r="C90" s="6" t="n"/>
      <c r="D90" s="6" t="n"/>
      <c r="E90" s="6" t="n"/>
      <c r="F90" s="4" t="n"/>
      <c r="G90" s="4" t="n"/>
      <c r="H90" s="7" t="n"/>
      <c r="I90" s="8" t="n"/>
      <c r="J90" s="8" t="n"/>
      <c r="K90" s="9" t="n"/>
      <c r="L90" s="13">
        <f>IF($A90="","",$H90*$J90)</f>
        <v/>
      </c>
      <c r="M90" s="13">
        <f>IF($A90="","",$L90*$K90)</f>
        <v/>
      </c>
      <c r="N90" s="13">
        <f>IF($A90="","",$L90-$M90)</f>
        <v/>
      </c>
      <c r="O90" s="14">
        <f>IF($A90="","",IFERROR(VLOOKUP($G90,'Parâmetros'!$A$5:$B$104,2,FALSE),0))</f>
        <v/>
      </c>
      <c r="P90" s="13">
        <f>IF($A90="","",$N90*$O90)</f>
        <v/>
      </c>
      <c r="Q90" s="8" t="n"/>
      <c r="R90" s="13">
        <f>IF($A90="","",$H90*$I90+$Q90)</f>
        <v/>
      </c>
      <c r="S90" s="13">
        <f>IF($A90="","",$N90-$P90-$R90)</f>
        <v/>
      </c>
      <c r="T90" s="14">
        <f>IF($A90="","",IFERROR($S90/$N90,0))</f>
        <v/>
      </c>
      <c r="U90" s="15">
        <f>IF($A90="","",IF($T90&gt;=20%,"Rentável",IF($T90&gt;=0,"Atenção","Prejuízo")))</f>
        <v/>
      </c>
    </row>
    <row r="91">
      <c r="A91" s="4" t="n"/>
      <c r="B91" s="5" t="n"/>
      <c r="C91" s="6" t="n"/>
      <c r="D91" s="6" t="n"/>
      <c r="E91" s="6" t="n"/>
      <c r="F91" s="4" t="n"/>
      <c r="G91" s="4" t="n"/>
      <c r="H91" s="7" t="n"/>
      <c r="I91" s="8" t="n"/>
      <c r="J91" s="8" t="n"/>
      <c r="K91" s="9" t="n"/>
      <c r="L91" s="10">
        <f>IF($A91="","",$H91*$J91)</f>
        <v/>
      </c>
      <c r="M91" s="10">
        <f>IF($A91="","",$L91*$K91)</f>
        <v/>
      </c>
      <c r="N91" s="10">
        <f>IF($A91="","",$L91-$M91)</f>
        <v/>
      </c>
      <c r="O91" s="11">
        <f>IF($A91="","",IFERROR(VLOOKUP($G91,'Parâmetros'!$A$5:$B$104,2,FALSE),0))</f>
        <v/>
      </c>
      <c r="P91" s="10">
        <f>IF($A91="","",$N91*$O91)</f>
        <v/>
      </c>
      <c r="Q91" s="8" t="n"/>
      <c r="R91" s="10">
        <f>IF($A91="","",$H91*$I91+$Q91)</f>
        <v/>
      </c>
      <c r="S91" s="10">
        <f>IF($A91="","",$N91-$P91-$R91)</f>
        <v/>
      </c>
      <c r="T91" s="11">
        <f>IF($A91="","",IFERROR($S91/$N91,0))</f>
        <v/>
      </c>
      <c r="U91" s="12">
        <f>IF($A91="","",IF($T91&gt;=20%,"Rentável",IF($T91&gt;=0,"Atenção","Prejuízo")))</f>
        <v/>
      </c>
    </row>
    <row r="92">
      <c r="A92" s="4" t="n"/>
      <c r="B92" s="5" t="n"/>
      <c r="C92" s="6" t="n"/>
      <c r="D92" s="6" t="n"/>
      <c r="E92" s="6" t="n"/>
      <c r="F92" s="4" t="n"/>
      <c r="G92" s="4" t="n"/>
      <c r="H92" s="7" t="n"/>
      <c r="I92" s="8" t="n"/>
      <c r="J92" s="8" t="n"/>
      <c r="K92" s="9" t="n"/>
      <c r="L92" s="13">
        <f>IF($A92="","",$H92*$J92)</f>
        <v/>
      </c>
      <c r="M92" s="13">
        <f>IF($A92="","",$L92*$K92)</f>
        <v/>
      </c>
      <c r="N92" s="13">
        <f>IF($A92="","",$L92-$M92)</f>
        <v/>
      </c>
      <c r="O92" s="14">
        <f>IF($A92="","",IFERROR(VLOOKUP($G92,'Parâmetros'!$A$5:$B$104,2,FALSE),0))</f>
        <v/>
      </c>
      <c r="P92" s="13">
        <f>IF($A92="","",$N92*$O92)</f>
        <v/>
      </c>
      <c r="Q92" s="8" t="n"/>
      <c r="R92" s="13">
        <f>IF($A92="","",$H92*$I92+$Q92)</f>
        <v/>
      </c>
      <c r="S92" s="13">
        <f>IF($A92="","",$N92-$P92-$R92)</f>
        <v/>
      </c>
      <c r="T92" s="14">
        <f>IF($A92="","",IFERROR($S92/$N92,0))</f>
        <v/>
      </c>
      <c r="U92" s="15">
        <f>IF($A92="","",IF($T92&gt;=20%,"Rentável",IF($T92&gt;=0,"Atenção","Prejuízo")))</f>
        <v/>
      </c>
    </row>
    <row r="93">
      <c r="A93" s="4" t="n"/>
      <c r="B93" s="5" t="n"/>
      <c r="C93" s="6" t="n"/>
      <c r="D93" s="6" t="n"/>
      <c r="E93" s="6" t="n"/>
      <c r="F93" s="4" t="n"/>
      <c r="G93" s="4" t="n"/>
      <c r="H93" s="7" t="n"/>
      <c r="I93" s="8" t="n"/>
      <c r="J93" s="8" t="n"/>
      <c r="K93" s="9" t="n"/>
      <c r="L93" s="10">
        <f>IF($A93="","",$H93*$J93)</f>
        <v/>
      </c>
      <c r="M93" s="10">
        <f>IF($A93="","",$L93*$K93)</f>
        <v/>
      </c>
      <c r="N93" s="10">
        <f>IF($A93="","",$L93-$M93)</f>
        <v/>
      </c>
      <c r="O93" s="11">
        <f>IF($A93="","",IFERROR(VLOOKUP($G93,'Parâmetros'!$A$5:$B$104,2,FALSE),0))</f>
        <v/>
      </c>
      <c r="P93" s="10">
        <f>IF($A93="","",$N93*$O93)</f>
        <v/>
      </c>
      <c r="Q93" s="8" t="n"/>
      <c r="R93" s="10">
        <f>IF($A93="","",$H93*$I93+$Q93)</f>
        <v/>
      </c>
      <c r="S93" s="10">
        <f>IF($A93="","",$N93-$P93-$R93)</f>
        <v/>
      </c>
      <c r="T93" s="11">
        <f>IF($A93="","",IFERROR($S93/$N93,0))</f>
        <v/>
      </c>
      <c r="U93" s="12">
        <f>IF($A93="","",IF($T93&gt;=20%,"Rentável",IF($T93&gt;=0,"Atenção","Prejuízo")))</f>
        <v/>
      </c>
    </row>
    <row r="94">
      <c r="A94" s="4" t="n"/>
      <c r="B94" s="5" t="n"/>
      <c r="C94" s="6" t="n"/>
      <c r="D94" s="6" t="n"/>
      <c r="E94" s="6" t="n"/>
      <c r="F94" s="4" t="n"/>
      <c r="G94" s="4" t="n"/>
      <c r="H94" s="7" t="n"/>
      <c r="I94" s="8" t="n"/>
      <c r="J94" s="8" t="n"/>
      <c r="K94" s="9" t="n"/>
      <c r="L94" s="13">
        <f>IF($A94="","",$H94*$J94)</f>
        <v/>
      </c>
      <c r="M94" s="13">
        <f>IF($A94="","",$L94*$K94)</f>
        <v/>
      </c>
      <c r="N94" s="13">
        <f>IF($A94="","",$L94-$M94)</f>
        <v/>
      </c>
      <c r="O94" s="14">
        <f>IF($A94="","",IFERROR(VLOOKUP($G94,'Parâmetros'!$A$5:$B$104,2,FALSE),0))</f>
        <v/>
      </c>
      <c r="P94" s="13">
        <f>IF($A94="","",$N94*$O94)</f>
        <v/>
      </c>
      <c r="Q94" s="8" t="n"/>
      <c r="R94" s="13">
        <f>IF($A94="","",$H94*$I94+$Q94)</f>
        <v/>
      </c>
      <c r="S94" s="13">
        <f>IF($A94="","",$N94-$P94-$R94)</f>
        <v/>
      </c>
      <c r="T94" s="14">
        <f>IF($A94="","",IFERROR($S94/$N94,0))</f>
        <v/>
      </c>
      <c r="U94" s="15">
        <f>IF($A94="","",IF($T94&gt;=20%,"Rentável",IF($T94&gt;=0,"Atenção","Prejuízo")))</f>
        <v/>
      </c>
    </row>
    <row r="95">
      <c r="A95" s="4" t="n"/>
      <c r="B95" s="5" t="n"/>
      <c r="C95" s="6" t="n"/>
      <c r="D95" s="6" t="n"/>
      <c r="E95" s="6" t="n"/>
      <c r="F95" s="4" t="n"/>
      <c r="G95" s="4" t="n"/>
      <c r="H95" s="7" t="n"/>
      <c r="I95" s="8" t="n"/>
      <c r="J95" s="8" t="n"/>
      <c r="K95" s="9" t="n"/>
      <c r="L95" s="10">
        <f>IF($A95="","",$H95*$J95)</f>
        <v/>
      </c>
      <c r="M95" s="10">
        <f>IF($A95="","",$L95*$K95)</f>
        <v/>
      </c>
      <c r="N95" s="10">
        <f>IF($A95="","",$L95-$M95)</f>
        <v/>
      </c>
      <c r="O95" s="11">
        <f>IF($A95="","",IFERROR(VLOOKUP($G95,'Parâmetros'!$A$5:$B$104,2,FALSE),0))</f>
        <v/>
      </c>
      <c r="P95" s="10">
        <f>IF($A95="","",$N95*$O95)</f>
        <v/>
      </c>
      <c r="Q95" s="8" t="n"/>
      <c r="R95" s="10">
        <f>IF($A95="","",$H95*$I95+$Q95)</f>
        <v/>
      </c>
      <c r="S95" s="10">
        <f>IF($A95="","",$N95-$P95-$R95)</f>
        <v/>
      </c>
      <c r="T95" s="11">
        <f>IF($A95="","",IFERROR($S95/$N95,0))</f>
        <v/>
      </c>
      <c r="U95" s="12">
        <f>IF($A95="","",IF($T95&gt;=20%,"Rentável",IF($T95&gt;=0,"Atenção","Prejuízo")))</f>
        <v/>
      </c>
    </row>
    <row r="96">
      <c r="A96" s="4" t="n"/>
      <c r="B96" s="5" t="n"/>
      <c r="C96" s="6" t="n"/>
      <c r="D96" s="6" t="n"/>
      <c r="E96" s="6" t="n"/>
      <c r="F96" s="4" t="n"/>
      <c r="G96" s="4" t="n"/>
      <c r="H96" s="7" t="n"/>
      <c r="I96" s="8" t="n"/>
      <c r="J96" s="8" t="n"/>
      <c r="K96" s="9" t="n"/>
      <c r="L96" s="13">
        <f>IF($A96="","",$H96*$J96)</f>
        <v/>
      </c>
      <c r="M96" s="13">
        <f>IF($A96="","",$L96*$K96)</f>
        <v/>
      </c>
      <c r="N96" s="13">
        <f>IF($A96="","",$L96-$M96)</f>
        <v/>
      </c>
      <c r="O96" s="14">
        <f>IF($A96="","",IFERROR(VLOOKUP($G96,'Parâmetros'!$A$5:$B$104,2,FALSE),0))</f>
        <v/>
      </c>
      <c r="P96" s="13">
        <f>IF($A96="","",$N96*$O96)</f>
        <v/>
      </c>
      <c r="Q96" s="8" t="n"/>
      <c r="R96" s="13">
        <f>IF($A96="","",$H96*$I96+$Q96)</f>
        <v/>
      </c>
      <c r="S96" s="13">
        <f>IF($A96="","",$N96-$P96-$R96)</f>
        <v/>
      </c>
      <c r="T96" s="14">
        <f>IF($A96="","",IFERROR($S96/$N96,0))</f>
        <v/>
      </c>
      <c r="U96" s="15">
        <f>IF($A96="","",IF($T96&gt;=20%,"Rentável",IF($T96&gt;=0,"Atenção","Prejuízo")))</f>
        <v/>
      </c>
    </row>
    <row r="97">
      <c r="A97" s="4" t="n"/>
      <c r="B97" s="5" t="n"/>
      <c r="C97" s="6" t="n"/>
      <c r="D97" s="6" t="n"/>
      <c r="E97" s="6" t="n"/>
      <c r="F97" s="4" t="n"/>
      <c r="G97" s="4" t="n"/>
      <c r="H97" s="7" t="n"/>
      <c r="I97" s="8" t="n"/>
      <c r="J97" s="8" t="n"/>
      <c r="K97" s="9" t="n"/>
      <c r="L97" s="10">
        <f>IF($A97="","",$H97*$J97)</f>
        <v/>
      </c>
      <c r="M97" s="10">
        <f>IF($A97="","",$L97*$K97)</f>
        <v/>
      </c>
      <c r="N97" s="10">
        <f>IF($A97="","",$L97-$M97)</f>
        <v/>
      </c>
      <c r="O97" s="11">
        <f>IF($A97="","",IFERROR(VLOOKUP($G97,'Parâmetros'!$A$5:$B$104,2,FALSE),0))</f>
        <v/>
      </c>
      <c r="P97" s="10">
        <f>IF($A97="","",$N97*$O97)</f>
        <v/>
      </c>
      <c r="Q97" s="8" t="n"/>
      <c r="R97" s="10">
        <f>IF($A97="","",$H97*$I97+$Q97)</f>
        <v/>
      </c>
      <c r="S97" s="10">
        <f>IF($A97="","",$N97-$P97-$R97)</f>
        <v/>
      </c>
      <c r="T97" s="11">
        <f>IF($A97="","",IFERROR($S97/$N97,0))</f>
        <v/>
      </c>
      <c r="U97" s="12">
        <f>IF($A97="","",IF($T97&gt;=20%,"Rentável",IF($T97&gt;=0,"Atenção","Prejuízo")))</f>
        <v/>
      </c>
    </row>
    <row r="98">
      <c r="A98" s="4" t="n"/>
      <c r="B98" s="5" t="n"/>
      <c r="C98" s="6" t="n"/>
      <c r="D98" s="6" t="n"/>
      <c r="E98" s="6" t="n"/>
      <c r="F98" s="4" t="n"/>
      <c r="G98" s="4" t="n"/>
      <c r="H98" s="7" t="n"/>
      <c r="I98" s="8" t="n"/>
      <c r="J98" s="8" t="n"/>
      <c r="K98" s="9" t="n"/>
      <c r="L98" s="13">
        <f>IF($A98="","",$H98*$J98)</f>
        <v/>
      </c>
      <c r="M98" s="13">
        <f>IF($A98="","",$L98*$K98)</f>
        <v/>
      </c>
      <c r="N98" s="13">
        <f>IF($A98="","",$L98-$M98)</f>
        <v/>
      </c>
      <c r="O98" s="14">
        <f>IF($A98="","",IFERROR(VLOOKUP($G98,'Parâmetros'!$A$5:$B$104,2,FALSE),0))</f>
        <v/>
      </c>
      <c r="P98" s="13">
        <f>IF($A98="","",$N98*$O98)</f>
        <v/>
      </c>
      <c r="Q98" s="8" t="n"/>
      <c r="R98" s="13">
        <f>IF($A98="","",$H98*$I98+$Q98)</f>
        <v/>
      </c>
      <c r="S98" s="13">
        <f>IF($A98="","",$N98-$P98-$R98)</f>
        <v/>
      </c>
      <c r="T98" s="14">
        <f>IF($A98="","",IFERROR($S98/$N98,0))</f>
        <v/>
      </c>
      <c r="U98" s="15">
        <f>IF($A98="","",IF($T98&gt;=20%,"Rentável",IF($T98&gt;=0,"Atenção","Prejuízo")))</f>
        <v/>
      </c>
    </row>
    <row r="99">
      <c r="A99" s="4" t="n"/>
      <c r="B99" s="5" t="n"/>
      <c r="C99" s="6" t="n"/>
      <c r="D99" s="6" t="n"/>
      <c r="E99" s="6" t="n"/>
      <c r="F99" s="4" t="n"/>
      <c r="G99" s="4" t="n"/>
      <c r="H99" s="7" t="n"/>
      <c r="I99" s="8" t="n"/>
      <c r="J99" s="8" t="n"/>
      <c r="K99" s="9" t="n"/>
      <c r="L99" s="10">
        <f>IF($A99="","",$H99*$J99)</f>
        <v/>
      </c>
      <c r="M99" s="10">
        <f>IF($A99="","",$L99*$K99)</f>
        <v/>
      </c>
      <c r="N99" s="10">
        <f>IF($A99="","",$L99-$M99)</f>
        <v/>
      </c>
      <c r="O99" s="11">
        <f>IF($A99="","",IFERROR(VLOOKUP($G99,'Parâmetros'!$A$5:$B$104,2,FALSE),0))</f>
        <v/>
      </c>
      <c r="P99" s="10">
        <f>IF($A99="","",$N99*$O99)</f>
        <v/>
      </c>
      <c r="Q99" s="8" t="n"/>
      <c r="R99" s="10">
        <f>IF($A99="","",$H99*$I99+$Q99)</f>
        <v/>
      </c>
      <c r="S99" s="10">
        <f>IF($A99="","",$N99-$P99-$R99)</f>
        <v/>
      </c>
      <c r="T99" s="11">
        <f>IF($A99="","",IFERROR($S99/$N99,0))</f>
        <v/>
      </c>
      <c r="U99" s="12">
        <f>IF($A99="","",IF($T99&gt;=20%,"Rentável",IF($T99&gt;=0,"Atenção","Prejuízo")))</f>
        <v/>
      </c>
    </row>
    <row r="100">
      <c r="A100" s="4" t="n"/>
      <c r="B100" s="5" t="n"/>
      <c r="C100" s="6" t="n"/>
      <c r="D100" s="6" t="n"/>
      <c r="E100" s="6" t="n"/>
      <c r="F100" s="4" t="n"/>
      <c r="G100" s="4" t="n"/>
      <c r="H100" s="7" t="n"/>
      <c r="I100" s="8" t="n"/>
      <c r="J100" s="8" t="n"/>
      <c r="K100" s="9" t="n"/>
      <c r="L100" s="13">
        <f>IF($A100="","",$H100*$J100)</f>
        <v/>
      </c>
      <c r="M100" s="13">
        <f>IF($A100="","",$L100*$K100)</f>
        <v/>
      </c>
      <c r="N100" s="13">
        <f>IF($A100="","",$L100-$M100)</f>
        <v/>
      </c>
      <c r="O100" s="14">
        <f>IF($A100="","",IFERROR(VLOOKUP($G100,'Parâmetros'!$A$5:$B$104,2,FALSE),0))</f>
        <v/>
      </c>
      <c r="P100" s="13">
        <f>IF($A100="","",$N100*$O100)</f>
        <v/>
      </c>
      <c r="Q100" s="8" t="n"/>
      <c r="R100" s="13">
        <f>IF($A100="","",$H100*$I100+$Q100)</f>
        <v/>
      </c>
      <c r="S100" s="13">
        <f>IF($A100="","",$N100-$P100-$R100)</f>
        <v/>
      </c>
      <c r="T100" s="14">
        <f>IF($A100="","",IFERROR($S100/$N100,0))</f>
        <v/>
      </c>
      <c r="U100" s="15">
        <f>IF($A100="","",IF($T100&gt;=20%,"Rentável",IF($T100&gt;=0,"Atenção","Prejuízo")))</f>
        <v/>
      </c>
    </row>
    <row r="101">
      <c r="A101" s="4" t="n"/>
      <c r="B101" s="5" t="n"/>
      <c r="C101" s="6" t="n"/>
      <c r="D101" s="6" t="n"/>
      <c r="E101" s="6" t="n"/>
      <c r="F101" s="4" t="n"/>
      <c r="G101" s="4" t="n"/>
      <c r="H101" s="7" t="n"/>
      <c r="I101" s="8" t="n"/>
      <c r="J101" s="8" t="n"/>
      <c r="K101" s="9" t="n"/>
      <c r="L101" s="10">
        <f>IF($A101="","",$H101*$J101)</f>
        <v/>
      </c>
      <c r="M101" s="10">
        <f>IF($A101="","",$L101*$K101)</f>
        <v/>
      </c>
      <c r="N101" s="10">
        <f>IF($A101="","",$L101-$M101)</f>
        <v/>
      </c>
      <c r="O101" s="11">
        <f>IF($A101="","",IFERROR(VLOOKUP($G101,'Parâmetros'!$A$5:$B$104,2,FALSE),0))</f>
        <v/>
      </c>
      <c r="P101" s="10">
        <f>IF($A101="","",$N101*$O101)</f>
        <v/>
      </c>
      <c r="Q101" s="8" t="n"/>
      <c r="R101" s="10">
        <f>IF($A101="","",$H101*$I101+$Q101)</f>
        <v/>
      </c>
      <c r="S101" s="10">
        <f>IF($A101="","",$N101-$P101-$R101)</f>
        <v/>
      </c>
      <c r="T101" s="11">
        <f>IF($A101="","",IFERROR($S101/$N101,0))</f>
        <v/>
      </c>
      <c r="U101" s="12">
        <f>IF($A101="","",IF($T101&gt;=20%,"Rentável",IF($T101&gt;=0,"Atenção","Prejuízo")))</f>
        <v/>
      </c>
    </row>
    <row r="102">
      <c r="A102" s="4" t="n"/>
      <c r="B102" s="5" t="n"/>
      <c r="C102" s="6" t="n"/>
      <c r="D102" s="6" t="n"/>
      <c r="E102" s="6" t="n"/>
      <c r="F102" s="4" t="n"/>
      <c r="G102" s="4" t="n"/>
      <c r="H102" s="7" t="n"/>
      <c r="I102" s="8" t="n"/>
      <c r="J102" s="8" t="n"/>
      <c r="K102" s="9" t="n"/>
      <c r="L102" s="13">
        <f>IF($A102="","",$H102*$J102)</f>
        <v/>
      </c>
      <c r="M102" s="13">
        <f>IF($A102="","",$L102*$K102)</f>
        <v/>
      </c>
      <c r="N102" s="13">
        <f>IF($A102="","",$L102-$M102)</f>
        <v/>
      </c>
      <c r="O102" s="14">
        <f>IF($A102="","",IFERROR(VLOOKUP($G102,'Parâmetros'!$A$5:$B$104,2,FALSE),0))</f>
        <v/>
      </c>
      <c r="P102" s="13">
        <f>IF($A102="","",$N102*$O102)</f>
        <v/>
      </c>
      <c r="Q102" s="8" t="n"/>
      <c r="R102" s="13">
        <f>IF($A102="","",$H102*$I102+$Q102)</f>
        <v/>
      </c>
      <c r="S102" s="13">
        <f>IF($A102="","",$N102-$P102-$R102)</f>
        <v/>
      </c>
      <c r="T102" s="14">
        <f>IF($A102="","",IFERROR($S102/$N102,0))</f>
        <v/>
      </c>
      <c r="U102" s="15">
        <f>IF($A102="","",IF($T102&gt;=20%,"Rentável",IF($T102&gt;=0,"Atenção","Prejuízo")))</f>
        <v/>
      </c>
    </row>
    <row r="103">
      <c r="A103" s="4" t="n"/>
      <c r="B103" s="5" t="n"/>
      <c r="C103" s="6" t="n"/>
      <c r="D103" s="6" t="n"/>
      <c r="E103" s="6" t="n"/>
      <c r="F103" s="4" t="n"/>
      <c r="G103" s="4" t="n"/>
      <c r="H103" s="7" t="n"/>
      <c r="I103" s="8" t="n"/>
      <c r="J103" s="8" t="n"/>
      <c r="K103" s="9" t="n"/>
      <c r="L103" s="10">
        <f>IF($A103="","",$H103*$J103)</f>
        <v/>
      </c>
      <c r="M103" s="10">
        <f>IF($A103="","",$L103*$K103)</f>
        <v/>
      </c>
      <c r="N103" s="10">
        <f>IF($A103="","",$L103-$M103)</f>
        <v/>
      </c>
      <c r="O103" s="11">
        <f>IF($A103="","",IFERROR(VLOOKUP($G103,'Parâmetros'!$A$5:$B$104,2,FALSE),0))</f>
        <v/>
      </c>
      <c r="P103" s="10">
        <f>IF($A103="","",$N103*$O103)</f>
        <v/>
      </c>
      <c r="Q103" s="8" t="n"/>
      <c r="R103" s="10">
        <f>IF($A103="","",$H103*$I103+$Q103)</f>
        <v/>
      </c>
      <c r="S103" s="10">
        <f>IF($A103="","",$N103-$P103-$R103)</f>
        <v/>
      </c>
      <c r="T103" s="11">
        <f>IF($A103="","",IFERROR($S103/$N103,0))</f>
        <v/>
      </c>
      <c r="U103" s="12">
        <f>IF($A103="","",IF($T103&gt;=20%,"Rentável",IF($T103&gt;=0,"Atenção","Prejuízo")))</f>
        <v/>
      </c>
    </row>
    <row r="104">
      <c r="A104" s="4" t="n"/>
      <c r="B104" s="5" t="n"/>
      <c r="C104" s="6" t="n"/>
      <c r="D104" s="6" t="n"/>
      <c r="E104" s="6" t="n"/>
      <c r="F104" s="4" t="n"/>
      <c r="G104" s="4" t="n"/>
      <c r="H104" s="7" t="n"/>
      <c r="I104" s="8" t="n"/>
      <c r="J104" s="8" t="n"/>
      <c r="K104" s="9" t="n"/>
      <c r="L104" s="13">
        <f>IF($A104="","",$H104*$J104)</f>
        <v/>
      </c>
      <c r="M104" s="13">
        <f>IF($A104="","",$L104*$K104)</f>
        <v/>
      </c>
      <c r="N104" s="13">
        <f>IF($A104="","",$L104-$M104)</f>
        <v/>
      </c>
      <c r="O104" s="14">
        <f>IF($A104="","",IFERROR(VLOOKUP($G104,'Parâmetros'!$A$5:$B$104,2,FALSE),0))</f>
        <v/>
      </c>
      <c r="P104" s="13">
        <f>IF($A104="","",$N104*$O104)</f>
        <v/>
      </c>
      <c r="Q104" s="8" t="n"/>
      <c r="R104" s="13">
        <f>IF($A104="","",$H104*$I104+$Q104)</f>
        <v/>
      </c>
      <c r="S104" s="13">
        <f>IF($A104="","",$N104-$P104-$R104)</f>
        <v/>
      </c>
      <c r="T104" s="14">
        <f>IF($A104="","",IFERROR($S104/$N104,0))</f>
        <v/>
      </c>
      <c r="U104" s="15">
        <f>IF($A104="","",IF($T104&gt;=20%,"Rentável",IF($T104&gt;=0,"Atenção","Prejuízo")))</f>
        <v/>
      </c>
    </row>
  </sheetData>
  <autoFilter ref="A4:U104"/>
  <mergeCells count="1">
    <mergeCell ref="A1:U1"/>
  </mergeCells>
  <conditionalFormatting sqref="U5:U104">
    <cfRule type="expression" priority="1" dxfId="0" stopIfTrue="1">
      <formula>$U5="Rentável"</formula>
    </cfRule>
    <cfRule type="expression" priority="2" dxfId="1" stopIfTrue="1">
      <formula>$U5="Atenção"</formula>
    </cfRule>
    <cfRule type="expression" priority="3" dxfId="2" stopIfTrue="1">
      <formula>$U5="Prejuízo"</formula>
    </cfRule>
  </conditionalFormatting>
  <conditionalFormatting sqref="S5:S104">
    <cfRule type="cellIs" priority="4" operator="greaterThan" dxfId="0">
      <formula>0</formula>
    </cfRule>
    <cfRule type="cellIs" priority="5" operator="lessThan" dxfId="2">
      <formula>0</formula>
    </cfRule>
  </conditionalFormatting>
  <dataValidations count="5">
    <dataValidation sqref="G5:G104" showErrorMessage="1" showInputMessage="1" allowBlank="1" type="list">
      <formula1>"Simples Nacional,MEI,Lucro Presumido,Lucro Real"</formula1>
    </dataValidation>
    <dataValidation sqref="F5:F104" showErrorMessage="1" showInputMessage="1" allowBlank="1" type="list">
      <formula1>"Serviços,Software,Treinamento,Equipamentos"</formula1>
    </dataValidation>
    <dataValidation sqref="H5:H104" showErrorMessage="1" showInputMessage="1" allowBlank="1" type="decimal" operator="greaterThan">
      <formula1>0</formula1>
    </dataValidation>
    <dataValidation sqref="I5:J104 Q5:Q104" showErrorMessage="1" showInputMessage="1" allowBlank="1" type="decimal" operator="greaterThanOrEqual">
      <formula1>0</formula1>
    </dataValidation>
    <dataValidation sqref="K5:K104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42" customWidth="1" min="4" max="4"/>
    <col width="4" customWidth="1" min="5" max="5"/>
    <col width="27" customWidth="1" min="6" max="6"/>
    <col width="18" customWidth="1" min="7" max="7"/>
  </cols>
  <sheetData>
    <row r="1" ht="28" customHeight="1">
      <c r="A1" s="1" t="inlineStr">
        <is>
          <t>Parâmetros Tributários e Indicadores</t>
        </is>
      </c>
    </row>
    <row r="2">
      <c r="A2" s="2" t="inlineStr">
        <is>
          <t>Alíquotas e metas são parâmetros editáveis. Valide os percentuais conforme o enquadramento fiscal da empresa.</t>
        </is>
      </c>
    </row>
    <row r="3"/>
    <row r="4">
      <c r="A4" s="3" t="inlineStr">
        <is>
          <t>Regime tributário</t>
        </is>
      </c>
      <c r="B4" s="3" t="inlineStr">
        <is>
          <t>Alíquota padrão</t>
        </is>
      </c>
      <c r="C4" s="3" t="inlineStr">
        <is>
          <t>Meta de margem</t>
        </is>
      </c>
      <c r="D4" s="3" t="inlineStr">
        <is>
          <t>Observações</t>
        </is>
      </c>
      <c r="F4" s="3" t="inlineStr">
        <is>
          <t>Indicador</t>
        </is>
      </c>
      <c r="G4" s="3" t="inlineStr">
        <is>
          <t>Resultado</t>
        </is>
      </c>
    </row>
    <row r="5">
      <c r="A5" s="6" t="inlineStr">
        <is>
          <t>Simples Nacional</t>
        </is>
      </c>
      <c r="B5" s="9" t="n">
        <v>0.06</v>
      </c>
      <c r="C5" s="9" t="n">
        <v>0.2</v>
      </c>
      <c r="D5" s="16" t="inlineStr">
        <is>
          <t>Alíquota editável conforme faixa e anexo aplicável.</t>
        </is>
      </c>
      <c r="F5" s="17" t="inlineStr">
        <is>
          <t>Total de vendas</t>
        </is>
      </c>
      <c r="G5" s="18">
        <f>COUNTIF('Vendas_Calculos'!$A$5:$A$104,"&gt;0")</f>
        <v/>
      </c>
    </row>
    <row r="6">
      <c r="A6" s="6" t="inlineStr">
        <is>
          <t>MEI</t>
        </is>
      </c>
      <c r="B6" s="9" t="n">
        <v>0</v>
      </c>
      <c r="C6" s="9" t="n">
        <v>0.25</v>
      </c>
      <c r="D6" s="16" t="inlineStr">
        <is>
          <t>Sem percentual de imposto sobre a venda nesta simulação.</t>
        </is>
      </c>
      <c r="F6" s="17" t="inlineStr">
        <is>
          <t>Receita líquida total</t>
        </is>
      </c>
      <c r="G6" s="19">
        <f>SUM('Vendas_Calculos'!$N$5:$N$104)</f>
        <v/>
      </c>
    </row>
    <row r="7">
      <c r="A7" s="6" t="inlineStr">
        <is>
          <t>Lucro Presumido</t>
        </is>
      </c>
      <c r="B7" s="9" t="n">
        <v>0.1333</v>
      </c>
      <c r="C7" s="9" t="n">
        <v>0.22</v>
      </c>
      <c r="D7" s="16" t="inlineStr">
        <is>
          <t>Percentual consolidado para simulação comercial.</t>
        </is>
      </c>
      <c r="F7" s="17" t="inlineStr">
        <is>
          <t>Impostos totais</t>
        </is>
      </c>
      <c r="G7" s="19">
        <f>SUM('Vendas_Calculos'!$P$5:$P$104)</f>
        <v/>
      </c>
    </row>
    <row r="8">
      <c r="A8" s="6" t="inlineStr">
        <is>
          <t>Lucro Real</t>
        </is>
      </c>
      <c r="B8" s="9" t="n">
        <v>0.15</v>
      </c>
      <c r="C8" s="9" t="n">
        <v>0.25</v>
      </c>
      <c r="D8" s="16" t="inlineStr">
        <is>
          <t>Percentual consolidado para simulação comercial.</t>
        </is>
      </c>
      <c r="F8" s="17" t="inlineStr">
        <is>
          <t>Lucro líquido total</t>
        </is>
      </c>
      <c r="G8" s="19">
        <f>SUM('Vendas_Calculos'!$S$5:$S$104)</f>
        <v/>
      </c>
    </row>
    <row r="9">
      <c r="A9" s="6" t="n"/>
      <c r="B9" s="9" t="n"/>
      <c r="C9" s="9" t="n"/>
      <c r="D9" s="16" t="n"/>
      <c r="F9" s="17" t="inlineStr">
        <is>
          <t>Margem média</t>
        </is>
      </c>
      <c r="G9" s="20">
        <f>IFERROR(AVERAGE('Vendas_Calculos'!$T$5:$T$104),0)</f>
        <v/>
      </c>
    </row>
    <row r="10">
      <c r="A10" s="6" t="n"/>
      <c r="B10" s="9" t="n"/>
      <c r="C10" s="9" t="n"/>
      <c r="D10" s="16" t="n"/>
      <c r="F10" s="17" t="inlineStr">
        <is>
          <t>Vendas rentáveis</t>
        </is>
      </c>
      <c r="G10" s="18">
        <f>COUNTIF('Vendas_Calculos'!$U$5:$U$104,"Rentável")</f>
        <v/>
      </c>
    </row>
    <row r="11">
      <c r="A11" s="6" t="n"/>
      <c r="B11" s="9" t="n"/>
      <c r="C11" s="9" t="n"/>
      <c r="D11" s="16" t="n"/>
    </row>
    <row r="12">
      <c r="A12" s="6" t="n"/>
      <c r="B12" s="9" t="n"/>
      <c r="C12" s="9" t="n"/>
      <c r="D12" s="16" t="n"/>
    </row>
    <row r="13">
      <c r="A13" s="6" t="n"/>
      <c r="B13" s="9" t="n"/>
      <c r="C13" s="9" t="n"/>
      <c r="D13" s="16" t="n"/>
    </row>
    <row r="14">
      <c r="A14" s="6" t="n"/>
      <c r="B14" s="9" t="n"/>
      <c r="C14" s="9" t="n"/>
      <c r="D14" s="16" t="n"/>
    </row>
    <row r="15">
      <c r="A15" s="6" t="n"/>
      <c r="B15" s="9" t="n"/>
      <c r="C15" s="9" t="n"/>
      <c r="D15" s="16" t="n"/>
    </row>
    <row r="16">
      <c r="A16" s="6" t="n"/>
      <c r="B16" s="9" t="n"/>
      <c r="C16" s="9" t="n"/>
      <c r="D16" s="16" t="n"/>
    </row>
    <row r="17">
      <c r="A17" s="6" t="n"/>
      <c r="B17" s="9" t="n"/>
      <c r="C17" s="9" t="n"/>
      <c r="D17" s="16" t="n"/>
    </row>
    <row r="18">
      <c r="A18" s="6" t="n"/>
      <c r="B18" s="9" t="n"/>
      <c r="C18" s="9" t="n"/>
      <c r="D18" s="16" t="n"/>
    </row>
    <row r="19">
      <c r="A19" s="6" t="n"/>
      <c r="B19" s="9" t="n"/>
      <c r="C19" s="9" t="n"/>
      <c r="D19" s="16" t="n"/>
    </row>
    <row r="20">
      <c r="A20" s="6" t="n"/>
      <c r="B20" s="9" t="n"/>
      <c r="C20" s="9" t="n"/>
      <c r="D20" s="16" t="n"/>
    </row>
    <row r="21">
      <c r="A21" s="6" t="n"/>
      <c r="B21" s="9" t="n"/>
      <c r="C21" s="9" t="n"/>
      <c r="D21" s="16" t="n"/>
    </row>
    <row r="22">
      <c r="A22" s="6" t="n"/>
      <c r="B22" s="9" t="n"/>
      <c r="C22" s="9" t="n"/>
      <c r="D22" s="16" t="n"/>
    </row>
    <row r="23">
      <c r="A23" s="6" t="n"/>
      <c r="B23" s="9" t="n"/>
      <c r="C23" s="9" t="n"/>
      <c r="D23" s="16" t="n"/>
    </row>
    <row r="24">
      <c r="A24" s="6" t="n"/>
      <c r="B24" s="9" t="n"/>
      <c r="C24" s="9" t="n"/>
      <c r="D24" s="16" t="n"/>
    </row>
    <row r="25">
      <c r="A25" s="6" t="n"/>
      <c r="B25" s="9" t="n"/>
      <c r="C25" s="9" t="n"/>
      <c r="D25" s="16" t="n"/>
    </row>
    <row r="26">
      <c r="A26" s="6" t="n"/>
      <c r="B26" s="9" t="n"/>
      <c r="C26" s="9" t="n"/>
      <c r="D26" s="16" t="n"/>
    </row>
    <row r="27">
      <c r="A27" s="6" t="n"/>
      <c r="B27" s="9" t="n"/>
      <c r="C27" s="9" t="n"/>
      <c r="D27" s="16" t="n"/>
    </row>
    <row r="28">
      <c r="A28" s="6" t="n"/>
      <c r="B28" s="9" t="n"/>
      <c r="C28" s="9" t="n"/>
      <c r="D28" s="16" t="n"/>
    </row>
    <row r="29">
      <c r="A29" s="6" t="n"/>
      <c r="B29" s="9" t="n"/>
      <c r="C29" s="9" t="n"/>
      <c r="D29" s="16" t="n"/>
    </row>
    <row r="30">
      <c r="A30" s="6" t="n"/>
      <c r="B30" s="9" t="n"/>
      <c r="C30" s="9" t="n"/>
      <c r="D30" s="16" t="n"/>
    </row>
    <row r="31">
      <c r="A31" s="6" t="n"/>
      <c r="B31" s="9" t="n"/>
      <c r="C31" s="9" t="n"/>
      <c r="D31" s="16" t="n"/>
    </row>
    <row r="32">
      <c r="A32" s="6" t="n"/>
      <c r="B32" s="9" t="n"/>
      <c r="C32" s="9" t="n"/>
      <c r="D32" s="16" t="n"/>
    </row>
    <row r="33">
      <c r="A33" s="6" t="n"/>
      <c r="B33" s="9" t="n"/>
      <c r="C33" s="9" t="n"/>
      <c r="D33" s="16" t="n"/>
    </row>
    <row r="34">
      <c r="A34" s="6" t="n"/>
      <c r="B34" s="9" t="n"/>
      <c r="C34" s="9" t="n"/>
      <c r="D34" s="16" t="n"/>
    </row>
    <row r="35">
      <c r="A35" s="6" t="n"/>
      <c r="B35" s="9" t="n"/>
      <c r="C35" s="9" t="n"/>
      <c r="D35" s="16" t="n"/>
    </row>
    <row r="36">
      <c r="A36" s="6" t="n"/>
      <c r="B36" s="9" t="n"/>
      <c r="C36" s="9" t="n"/>
      <c r="D36" s="16" t="n"/>
    </row>
    <row r="37">
      <c r="A37" s="6" t="n"/>
      <c r="B37" s="9" t="n"/>
      <c r="C37" s="9" t="n"/>
      <c r="D37" s="16" t="n"/>
    </row>
    <row r="38">
      <c r="A38" s="6" t="n"/>
      <c r="B38" s="9" t="n"/>
      <c r="C38" s="9" t="n"/>
      <c r="D38" s="16" t="n"/>
    </row>
    <row r="39">
      <c r="A39" s="6" t="n"/>
      <c r="B39" s="9" t="n"/>
      <c r="C39" s="9" t="n"/>
      <c r="D39" s="16" t="n"/>
    </row>
    <row r="40">
      <c r="A40" s="6" t="n"/>
      <c r="B40" s="9" t="n"/>
      <c r="C40" s="9" t="n"/>
      <c r="D40" s="16" t="n"/>
    </row>
    <row r="41">
      <c r="A41" s="6" t="n"/>
      <c r="B41" s="9" t="n"/>
      <c r="C41" s="9" t="n"/>
      <c r="D41" s="16" t="n"/>
    </row>
    <row r="42">
      <c r="A42" s="6" t="n"/>
      <c r="B42" s="9" t="n"/>
      <c r="C42" s="9" t="n"/>
      <c r="D42" s="16" t="n"/>
    </row>
    <row r="43">
      <c r="A43" s="6" t="n"/>
      <c r="B43" s="9" t="n"/>
      <c r="C43" s="9" t="n"/>
      <c r="D43" s="16" t="n"/>
    </row>
    <row r="44">
      <c r="A44" s="6" t="n"/>
      <c r="B44" s="9" t="n"/>
      <c r="C44" s="9" t="n"/>
      <c r="D44" s="16" t="n"/>
    </row>
    <row r="45">
      <c r="A45" s="6" t="n"/>
      <c r="B45" s="9" t="n"/>
      <c r="C45" s="9" t="n"/>
      <c r="D45" s="16" t="n"/>
    </row>
    <row r="46">
      <c r="A46" s="6" t="n"/>
      <c r="B46" s="9" t="n"/>
      <c r="C46" s="9" t="n"/>
      <c r="D46" s="16" t="n"/>
    </row>
    <row r="47">
      <c r="A47" s="6" t="n"/>
      <c r="B47" s="9" t="n"/>
      <c r="C47" s="9" t="n"/>
      <c r="D47" s="16" t="n"/>
    </row>
    <row r="48">
      <c r="A48" s="6" t="n"/>
      <c r="B48" s="9" t="n"/>
      <c r="C48" s="9" t="n"/>
      <c r="D48" s="16" t="n"/>
    </row>
    <row r="49">
      <c r="A49" s="6" t="n"/>
      <c r="B49" s="9" t="n"/>
      <c r="C49" s="9" t="n"/>
      <c r="D49" s="16" t="n"/>
    </row>
    <row r="50">
      <c r="A50" s="6" t="n"/>
      <c r="B50" s="9" t="n"/>
      <c r="C50" s="9" t="n"/>
      <c r="D50" s="16" t="n"/>
    </row>
    <row r="51">
      <c r="A51" s="6" t="n"/>
      <c r="B51" s="9" t="n"/>
      <c r="C51" s="9" t="n"/>
      <c r="D51" s="16" t="n"/>
    </row>
    <row r="52">
      <c r="A52" s="6" t="n"/>
      <c r="B52" s="9" t="n"/>
      <c r="C52" s="9" t="n"/>
      <c r="D52" s="16" t="n"/>
    </row>
    <row r="53">
      <c r="A53" s="6" t="n"/>
      <c r="B53" s="9" t="n"/>
      <c r="C53" s="9" t="n"/>
      <c r="D53" s="16" t="n"/>
    </row>
    <row r="54">
      <c r="A54" s="6" t="n"/>
      <c r="B54" s="9" t="n"/>
      <c r="C54" s="9" t="n"/>
      <c r="D54" s="16" t="n"/>
    </row>
    <row r="55">
      <c r="A55" s="6" t="n"/>
      <c r="B55" s="9" t="n"/>
      <c r="C55" s="9" t="n"/>
      <c r="D55" s="16" t="n"/>
    </row>
    <row r="56">
      <c r="A56" s="6" t="n"/>
      <c r="B56" s="9" t="n"/>
      <c r="C56" s="9" t="n"/>
      <c r="D56" s="16" t="n"/>
    </row>
    <row r="57">
      <c r="A57" s="6" t="n"/>
      <c r="B57" s="9" t="n"/>
      <c r="C57" s="9" t="n"/>
      <c r="D57" s="16" t="n"/>
    </row>
    <row r="58">
      <c r="A58" s="6" t="n"/>
      <c r="B58" s="9" t="n"/>
      <c r="C58" s="9" t="n"/>
      <c r="D58" s="16" t="n"/>
    </row>
    <row r="59">
      <c r="A59" s="6" t="n"/>
      <c r="B59" s="9" t="n"/>
      <c r="C59" s="9" t="n"/>
      <c r="D59" s="16" t="n"/>
    </row>
    <row r="60">
      <c r="A60" s="6" t="n"/>
      <c r="B60" s="9" t="n"/>
      <c r="C60" s="9" t="n"/>
      <c r="D60" s="16" t="n"/>
    </row>
    <row r="61">
      <c r="A61" s="6" t="n"/>
      <c r="B61" s="9" t="n"/>
      <c r="C61" s="9" t="n"/>
      <c r="D61" s="16" t="n"/>
    </row>
    <row r="62">
      <c r="A62" s="6" t="n"/>
      <c r="B62" s="9" t="n"/>
      <c r="C62" s="9" t="n"/>
      <c r="D62" s="16" t="n"/>
    </row>
    <row r="63">
      <c r="A63" s="6" t="n"/>
      <c r="B63" s="9" t="n"/>
      <c r="C63" s="9" t="n"/>
      <c r="D63" s="16" t="n"/>
    </row>
    <row r="64">
      <c r="A64" s="6" t="n"/>
      <c r="B64" s="9" t="n"/>
      <c r="C64" s="9" t="n"/>
      <c r="D64" s="16" t="n"/>
    </row>
    <row r="65">
      <c r="A65" s="6" t="n"/>
      <c r="B65" s="9" t="n"/>
      <c r="C65" s="9" t="n"/>
      <c r="D65" s="16" t="n"/>
    </row>
    <row r="66">
      <c r="A66" s="6" t="n"/>
      <c r="B66" s="9" t="n"/>
      <c r="C66" s="9" t="n"/>
      <c r="D66" s="16" t="n"/>
    </row>
    <row r="67">
      <c r="A67" s="6" t="n"/>
      <c r="B67" s="9" t="n"/>
      <c r="C67" s="9" t="n"/>
      <c r="D67" s="16" t="n"/>
    </row>
    <row r="68">
      <c r="A68" s="6" t="n"/>
      <c r="B68" s="9" t="n"/>
      <c r="C68" s="9" t="n"/>
      <c r="D68" s="16" t="n"/>
    </row>
    <row r="69">
      <c r="A69" s="6" t="n"/>
      <c r="B69" s="9" t="n"/>
      <c r="C69" s="9" t="n"/>
      <c r="D69" s="16" t="n"/>
    </row>
    <row r="70">
      <c r="A70" s="6" t="n"/>
      <c r="B70" s="9" t="n"/>
      <c r="C70" s="9" t="n"/>
      <c r="D70" s="16" t="n"/>
    </row>
    <row r="71">
      <c r="A71" s="6" t="n"/>
      <c r="B71" s="9" t="n"/>
      <c r="C71" s="9" t="n"/>
      <c r="D71" s="16" t="n"/>
    </row>
    <row r="72">
      <c r="A72" s="6" t="n"/>
      <c r="B72" s="9" t="n"/>
      <c r="C72" s="9" t="n"/>
      <c r="D72" s="16" t="n"/>
    </row>
    <row r="73">
      <c r="A73" s="6" t="n"/>
      <c r="B73" s="9" t="n"/>
      <c r="C73" s="9" t="n"/>
      <c r="D73" s="16" t="n"/>
    </row>
    <row r="74">
      <c r="A74" s="6" t="n"/>
      <c r="B74" s="9" t="n"/>
      <c r="C74" s="9" t="n"/>
      <c r="D74" s="16" t="n"/>
    </row>
    <row r="75">
      <c r="A75" s="6" t="n"/>
      <c r="B75" s="9" t="n"/>
      <c r="C75" s="9" t="n"/>
      <c r="D75" s="16" t="n"/>
    </row>
    <row r="76">
      <c r="A76" s="6" t="n"/>
      <c r="B76" s="9" t="n"/>
      <c r="C76" s="9" t="n"/>
      <c r="D76" s="16" t="n"/>
    </row>
    <row r="77">
      <c r="A77" s="6" t="n"/>
      <c r="B77" s="9" t="n"/>
      <c r="C77" s="9" t="n"/>
      <c r="D77" s="16" t="n"/>
    </row>
    <row r="78">
      <c r="A78" s="6" t="n"/>
      <c r="B78" s="9" t="n"/>
      <c r="C78" s="9" t="n"/>
      <c r="D78" s="16" t="n"/>
    </row>
    <row r="79">
      <c r="A79" s="6" t="n"/>
      <c r="B79" s="9" t="n"/>
      <c r="C79" s="9" t="n"/>
      <c r="D79" s="16" t="n"/>
    </row>
    <row r="80">
      <c r="A80" s="6" t="n"/>
      <c r="B80" s="9" t="n"/>
      <c r="C80" s="9" t="n"/>
      <c r="D80" s="16" t="n"/>
    </row>
    <row r="81">
      <c r="A81" s="6" t="n"/>
      <c r="B81" s="9" t="n"/>
      <c r="C81" s="9" t="n"/>
      <c r="D81" s="16" t="n"/>
    </row>
    <row r="82">
      <c r="A82" s="6" t="n"/>
      <c r="B82" s="9" t="n"/>
      <c r="C82" s="9" t="n"/>
      <c r="D82" s="16" t="n"/>
    </row>
    <row r="83">
      <c r="A83" s="6" t="n"/>
      <c r="B83" s="9" t="n"/>
      <c r="C83" s="9" t="n"/>
      <c r="D83" s="16" t="n"/>
    </row>
    <row r="84">
      <c r="A84" s="6" t="n"/>
      <c r="B84" s="9" t="n"/>
      <c r="C84" s="9" t="n"/>
      <c r="D84" s="16" t="n"/>
    </row>
    <row r="85">
      <c r="A85" s="6" t="n"/>
      <c r="B85" s="9" t="n"/>
      <c r="C85" s="9" t="n"/>
      <c r="D85" s="16" t="n"/>
    </row>
    <row r="86">
      <c r="A86" s="6" t="n"/>
      <c r="B86" s="9" t="n"/>
      <c r="C86" s="9" t="n"/>
      <c r="D86" s="16" t="n"/>
    </row>
    <row r="87">
      <c r="A87" s="6" t="n"/>
      <c r="B87" s="9" t="n"/>
      <c r="C87" s="9" t="n"/>
      <c r="D87" s="16" t="n"/>
    </row>
    <row r="88">
      <c r="A88" s="6" t="n"/>
      <c r="B88" s="9" t="n"/>
      <c r="C88" s="9" t="n"/>
      <c r="D88" s="16" t="n"/>
    </row>
    <row r="89">
      <c r="A89" s="6" t="n"/>
      <c r="B89" s="9" t="n"/>
      <c r="C89" s="9" t="n"/>
      <c r="D89" s="16" t="n"/>
    </row>
    <row r="90">
      <c r="A90" s="6" t="n"/>
      <c r="B90" s="9" t="n"/>
      <c r="C90" s="9" t="n"/>
      <c r="D90" s="16" t="n"/>
    </row>
    <row r="91">
      <c r="A91" s="6" t="n"/>
      <c r="B91" s="9" t="n"/>
      <c r="C91" s="9" t="n"/>
      <c r="D91" s="16" t="n"/>
    </row>
    <row r="92">
      <c r="A92" s="6" t="n"/>
      <c r="B92" s="9" t="n"/>
      <c r="C92" s="9" t="n"/>
      <c r="D92" s="16" t="n"/>
    </row>
    <row r="93">
      <c r="A93" s="6" t="n"/>
      <c r="B93" s="9" t="n"/>
      <c r="C93" s="9" t="n"/>
      <c r="D93" s="16" t="n"/>
    </row>
    <row r="94">
      <c r="A94" s="6" t="n"/>
      <c r="B94" s="9" t="n"/>
      <c r="C94" s="9" t="n"/>
      <c r="D94" s="16" t="n"/>
    </row>
    <row r="95">
      <c r="A95" s="6" t="n"/>
      <c r="B95" s="9" t="n"/>
      <c r="C95" s="9" t="n"/>
      <c r="D95" s="16" t="n"/>
    </row>
    <row r="96">
      <c r="A96" s="6" t="n"/>
      <c r="B96" s="9" t="n"/>
      <c r="C96" s="9" t="n"/>
      <c r="D96" s="16" t="n"/>
    </row>
    <row r="97">
      <c r="A97" s="6" t="n"/>
      <c r="B97" s="9" t="n"/>
      <c r="C97" s="9" t="n"/>
      <c r="D97" s="16" t="n"/>
    </row>
    <row r="98">
      <c r="A98" s="6" t="n"/>
      <c r="B98" s="9" t="n"/>
      <c r="C98" s="9" t="n"/>
      <c r="D98" s="16" t="n"/>
    </row>
    <row r="99">
      <c r="A99" s="6" t="n"/>
      <c r="B99" s="9" t="n"/>
      <c r="C99" s="9" t="n"/>
      <c r="D99" s="16" t="n"/>
    </row>
    <row r="100">
      <c r="A100" s="6" t="n"/>
      <c r="B100" s="9" t="n"/>
      <c r="C100" s="9" t="n"/>
      <c r="D100" s="16" t="n"/>
    </row>
    <row r="101">
      <c r="A101" s="6" t="n"/>
      <c r="B101" s="9" t="n"/>
      <c r="C101" s="9" t="n"/>
      <c r="D101" s="16" t="n"/>
    </row>
    <row r="102">
      <c r="A102" s="6" t="n"/>
      <c r="B102" s="9" t="n"/>
      <c r="C102" s="9" t="n"/>
      <c r="D102" s="16" t="n"/>
    </row>
    <row r="103">
      <c r="A103" s="6" t="n"/>
      <c r="B103" s="9" t="n"/>
      <c r="C103" s="9" t="n"/>
      <c r="D103" s="16" t="n"/>
    </row>
    <row r="104">
      <c r="A104" s="6" t="n"/>
      <c r="B104" s="9" t="n"/>
      <c r="C104" s="9" t="n"/>
      <c r="D104" s="16" t="n"/>
    </row>
  </sheetData>
  <autoFilter ref="A4:D104"/>
  <mergeCells count="1">
    <mergeCell ref="A1:G1"/>
  </mergeCells>
  <dataValidations count="1">
    <dataValidation sqref="B5:C104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4" customWidth="1" min="2" max="2"/>
    <col width="19" customWidth="1" min="3" max="3"/>
    <col width="4" customWidth="1" min="4" max="4"/>
    <col width="19" customWidth="1" min="5" max="5"/>
    <col width="4" customWidth="1" min="6" max="6"/>
    <col width="19" customWidth="1" min="7" max="7"/>
    <col width="14" customWidth="1" min="8" max="8"/>
    <col width="19" customWidth="1" min="9" max="9"/>
    <col hidden="1" width="4" customWidth="1" min="10" max="10"/>
    <col width="19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Dashboard Executivo — Cálculo Comercial e Tributário</t>
        </is>
      </c>
    </row>
    <row r="2">
      <c r="A2" s="2" t="inlineStr">
        <is>
          <t>Consolidação de desempenho comercial, carga tributária, custo operacional e rentabilidade das vendas registradas.</t>
        </is>
      </c>
    </row>
    <row r="3"/>
    <row r="4">
      <c r="A4" s="21" t="inlineStr">
        <is>
          <t>Receita líquida</t>
        </is>
      </c>
      <c r="C4" s="21" t="inlineStr">
        <is>
          <t>Total de impostos</t>
        </is>
      </c>
      <c r="E4" s="21" t="inlineStr">
        <is>
          <t>Custos totais</t>
        </is>
      </c>
      <c r="G4" s="21" t="inlineStr">
        <is>
          <t>Lucro líquido</t>
        </is>
      </c>
      <c r="I4" s="21" t="inlineStr">
        <is>
          <t>Margem média</t>
        </is>
      </c>
      <c r="K4" s="21" t="inlineStr">
        <is>
          <t>Vendas rentáveis</t>
        </is>
      </c>
    </row>
    <row r="5">
      <c r="A5" s="22">
        <f>SUM('Vendas_Calculos'!$N$5:$N$104)</f>
        <v/>
      </c>
      <c r="C5" s="22">
        <f>SUM('Vendas_Calculos'!$P$5:$P$104)</f>
        <v/>
      </c>
      <c r="E5" s="22">
        <f>SUM('Vendas_Calculos'!$R$5:$R$104)</f>
        <v/>
      </c>
      <c r="G5" s="22">
        <f>SUM('Vendas_Calculos'!$S$5:$S$104)</f>
        <v/>
      </c>
      <c r="I5" s="23">
        <f>IFERROR(AVERAGE('Vendas_Calculos'!$T$5:$T$104),0)</f>
        <v/>
      </c>
      <c r="K5" s="24">
        <f>COUNTIF('Vendas_Calculos'!$U$5:$U$104,"Rentável")</f>
        <v/>
      </c>
    </row>
    <row r="6"/>
    <row r="7"/>
    <row r="8"/>
    <row r="9">
      <c r="A9" s="3" t="inlineStr">
        <is>
          <t>Categoria</t>
        </is>
      </c>
      <c r="B9" s="3" t="inlineStr">
        <is>
          <t>Receita líquida</t>
        </is>
      </c>
      <c r="C9" s="3" t="inlineStr">
        <is>
          <t>Lucro líquido</t>
        </is>
      </c>
      <c r="E9" s="3" t="inlineStr">
        <is>
          <t>Regime tributário</t>
        </is>
      </c>
      <c r="F9" s="3" t="inlineStr">
        <is>
          <t>Quantidade de vendas</t>
        </is>
      </c>
      <c r="H9" s="3" t="inlineStr">
        <is>
          <t>Mês</t>
        </is>
      </c>
      <c r="I9" s="3" t="inlineStr">
        <is>
          <t>Receita líquida</t>
        </is>
      </c>
    </row>
    <row r="10">
      <c r="A10" s="25" t="inlineStr">
        <is>
          <t>Serviços</t>
        </is>
      </c>
      <c r="B10" s="10">
        <f>SUMIF('Vendas_Calculos'!$F$5:$F$104,$A10,'Vendas_Calculos'!$N$5:$N$104)</f>
        <v/>
      </c>
      <c r="C10" s="10">
        <f>SUMIF('Vendas_Calculos'!$F$5:$F$104,$A10,'Vendas_Calculos'!$S$5:$S$104)</f>
        <v/>
      </c>
      <c r="E10" s="25" t="inlineStr">
        <is>
          <t>Simples Nacional</t>
        </is>
      </c>
      <c r="F10" s="26">
        <f>COUNTIF('Vendas_Calculos'!$G$5:$G$104,$E10)</f>
        <v/>
      </c>
      <c r="H10" s="36" t="n">
        <v>46023</v>
      </c>
      <c r="I10" s="10">
        <f>SUMIFS('Vendas_Calculos'!$N$5:$N$104,'Vendas_Calculos'!$D$5:$D$104,"&gt;="&amp;$H10,'Vendas_Calculos'!$D$5:$D$104,"&lt;="&amp;$J10)</f>
        <v/>
      </c>
      <c r="J10" s="28" t="n">
        <v>46053</v>
      </c>
    </row>
    <row r="11">
      <c r="A11" s="29" t="inlineStr">
        <is>
          <t>Software</t>
        </is>
      </c>
      <c r="B11" s="13">
        <f>SUMIF('Vendas_Calculos'!$F$5:$F$104,$A11,'Vendas_Calculos'!$N$5:$N$104)</f>
        <v/>
      </c>
      <c r="C11" s="13">
        <f>SUMIF('Vendas_Calculos'!$F$5:$F$104,$A11,'Vendas_Calculos'!$S$5:$S$104)</f>
        <v/>
      </c>
      <c r="E11" s="29" t="inlineStr">
        <is>
          <t>MEI</t>
        </is>
      </c>
      <c r="F11" s="30">
        <f>COUNTIF('Vendas_Calculos'!$G$5:$G$104,$E11)</f>
        <v/>
      </c>
      <c r="H11" s="37" t="n">
        <v>46054</v>
      </c>
      <c r="I11" s="13">
        <f>SUMIFS('Vendas_Calculos'!$N$5:$N$104,'Vendas_Calculos'!$D$5:$D$104,"&gt;="&amp;$H11,'Vendas_Calculos'!$D$5:$D$104,"&lt;="&amp;$J11)</f>
        <v/>
      </c>
      <c r="J11" s="32" t="n">
        <v>46081</v>
      </c>
    </row>
    <row r="12">
      <c r="A12" s="25" t="inlineStr">
        <is>
          <t>Treinamento</t>
        </is>
      </c>
      <c r="B12" s="10">
        <f>SUMIF('Vendas_Calculos'!$F$5:$F$104,$A12,'Vendas_Calculos'!$N$5:$N$104)</f>
        <v/>
      </c>
      <c r="C12" s="10">
        <f>SUMIF('Vendas_Calculos'!$F$5:$F$104,$A12,'Vendas_Calculos'!$S$5:$S$104)</f>
        <v/>
      </c>
      <c r="E12" s="25" t="inlineStr">
        <is>
          <t>Lucro Presumido</t>
        </is>
      </c>
      <c r="F12" s="26">
        <f>COUNTIF('Vendas_Calculos'!$G$5:$G$104,$E12)</f>
        <v/>
      </c>
      <c r="H12" s="36" t="n">
        <v>46082</v>
      </c>
      <c r="I12" s="10">
        <f>SUMIFS('Vendas_Calculos'!$N$5:$N$104,'Vendas_Calculos'!$D$5:$D$104,"&gt;="&amp;$H12,'Vendas_Calculos'!$D$5:$D$104,"&lt;="&amp;$J12)</f>
        <v/>
      </c>
      <c r="J12" s="28" t="n">
        <v>46112</v>
      </c>
    </row>
    <row r="13">
      <c r="A13" s="29" t="inlineStr">
        <is>
          <t>Equipamentos</t>
        </is>
      </c>
      <c r="B13" s="13">
        <f>SUMIF('Vendas_Calculos'!$F$5:$F$104,$A13,'Vendas_Calculos'!$N$5:$N$104)</f>
        <v/>
      </c>
      <c r="C13" s="13">
        <f>SUMIF('Vendas_Calculos'!$F$5:$F$104,$A13,'Vendas_Calculos'!$S$5:$S$104)</f>
        <v/>
      </c>
      <c r="E13" s="29" t="inlineStr">
        <is>
          <t>Lucro Real</t>
        </is>
      </c>
      <c r="F13" s="30">
        <f>COUNTIF('Vendas_Calculos'!$G$5:$G$104,$E13)</f>
        <v/>
      </c>
      <c r="H13" s="37" t="n">
        <v>46113</v>
      </c>
      <c r="I13" s="13">
        <f>SUMIFS('Vendas_Calculos'!$N$5:$N$104,'Vendas_Calculos'!$D$5:$D$104,"&gt;="&amp;$H13,'Vendas_Calculos'!$D$5:$D$104,"&lt;="&amp;$J13)</f>
        <v/>
      </c>
      <c r="J13" s="32" t="n">
        <v>46142</v>
      </c>
    </row>
    <row r="14">
      <c r="H14" s="36" t="n">
        <v>46143</v>
      </c>
      <c r="I14" s="10">
        <f>SUMIFS('Vendas_Calculos'!$N$5:$N$104,'Vendas_Calculos'!$D$5:$D$104,"&gt;="&amp;$H14,'Vendas_Calculos'!$D$5:$D$104,"&lt;="&amp;$J14)</f>
        <v/>
      </c>
      <c r="J14" s="28" t="n">
        <v>46173</v>
      </c>
    </row>
    <row r="15">
      <c r="H15" s="37" t="n">
        <v>46174</v>
      </c>
      <c r="I15" s="13">
        <f>SUMIFS('Vendas_Calculos'!$N$5:$N$104,'Vendas_Calculos'!$D$5:$D$104,"&gt;="&amp;$H15,'Vendas_Calculos'!$D$5:$D$104,"&lt;="&amp;$J15)</f>
        <v/>
      </c>
      <c r="J15" s="32" t="n">
        <v>46203</v>
      </c>
    </row>
    <row r="16">
      <c r="H16" s="36" t="n">
        <v>46204</v>
      </c>
      <c r="I16" s="10">
        <f>SUMIFS('Vendas_Calculos'!$N$5:$N$104,'Vendas_Calculos'!$D$5:$D$104,"&gt;="&amp;$H16,'Vendas_Calculos'!$D$5:$D$104,"&lt;="&amp;$J16)</f>
        <v/>
      </c>
      <c r="J16" s="28" t="n">
        <v>46234</v>
      </c>
    </row>
    <row r="17">
      <c r="H17" s="37" t="n">
        <v>46235</v>
      </c>
      <c r="I17" s="13">
        <f>SUMIFS('Vendas_Calculos'!$N$5:$N$104,'Vendas_Calculos'!$D$5:$D$104,"&gt;="&amp;$H17,'Vendas_Calculos'!$D$5:$D$104,"&lt;="&amp;$J17)</f>
        <v/>
      </c>
      <c r="J17" s="32" t="n">
        <v>46265</v>
      </c>
    </row>
    <row r="18">
      <c r="H18" s="36" t="n">
        <v>46266</v>
      </c>
      <c r="I18" s="10">
        <f>SUMIFS('Vendas_Calculos'!$N$5:$N$104,'Vendas_Calculos'!$D$5:$D$104,"&gt;="&amp;$H18,'Vendas_Calculos'!$D$5:$D$104,"&lt;="&amp;$J18)</f>
        <v/>
      </c>
      <c r="J18" s="28" t="n">
        <v>46295</v>
      </c>
    </row>
    <row r="19">
      <c r="H19" s="37" t="n">
        <v>46296</v>
      </c>
      <c r="I19" s="13">
        <f>SUMIFS('Vendas_Calculos'!$N$5:$N$104,'Vendas_Calculos'!$D$5:$D$104,"&gt;="&amp;$H19,'Vendas_Calculos'!$D$5:$D$104,"&lt;="&amp;$J19)</f>
        <v/>
      </c>
      <c r="J19" s="32" t="n">
        <v>46326</v>
      </c>
    </row>
    <row r="20">
      <c r="H20" s="36" t="n">
        <v>46327</v>
      </c>
      <c r="I20" s="10">
        <f>SUMIFS('Vendas_Calculos'!$N$5:$N$104,'Vendas_Calculos'!$D$5:$D$104,"&gt;="&amp;$H20,'Vendas_Calculos'!$D$5:$D$104,"&lt;="&amp;$J20)</f>
        <v/>
      </c>
      <c r="J20" s="28" t="n">
        <v>46356</v>
      </c>
    </row>
    <row r="21">
      <c r="H21" s="37" t="n">
        <v>46357</v>
      </c>
      <c r="I21" s="13">
        <f>SUMIFS('Vendas_Calculos'!$N$5:$N$104,'Vendas_Calculos'!$D$5:$D$104,"&gt;="&amp;$H21,'Vendas_Calculos'!$D$5:$D$104,"&lt;="&amp;$J21)</f>
        <v/>
      </c>
      <c r="J21" s="32" t="n">
        <v>46387</v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8" customWidth="1" min="2" max="2"/>
    <col width="4" customWidth="1" min="3" max="3"/>
    <col width="4" customWidth="1" min="4" max="4"/>
    <col width="4" customWidth="1" min="5" max="5"/>
  </cols>
  <sheetData>
    <row r="1" ht="28" customHeight="1">
      <c r="A1" s="1" t="inlineStr">
        <is>
          <t>Instruções de Uso — Cálculo Comercial e Tributário</t>
        </is>
      </c>
    </row>
    <row r="2"/>
    <row r="3" ht="24" customHeight="1">
      <c r="A3" s="33" t="inlineStr">
        <is>
          <t>Como utilizar</t>
        </is>
      </c>
    </row>
    <row r="4" ht="24" customHeight="1">
      <c r="A4" s="34" t="inlineStr">
        <is>
          <t>1. Registre ou edite as vendas na planilha Vendas_Calculos. Os campos em amarelo-claro são entradas manuais.</t>
        </is>
      </c>
    </row>
    <row r="5" ht="24" customHeight="1">
      <c r="A5" s="34" t="inlineStr">
        <is>
          <t>2. Preencha ID, data, cliente, cidade, produto, categoria, regime, quantidade, custo, preço, desconto e despesas operacionais.</t>
        </is>
      </c>
    </row>
    <row r="6" ht="24" customHeight="1">
      <c r="A6" s="34" t="inlineStr">
        <is>
          <t>3. As colunas de receita, impostos, custos, lucro, margem e situação são calculadas automaticamente.</t>
        </is>
      </c>
    </row>
    <row r="7" ht="24" customHeight="1">
      <c r="A7" s="34" t="inlineStr">
        <is>
          <t>4. Ajuste as alíquotas e metas na planilha Parâmetros conforme a realidade fiscal e comercial da empresa.</t>
        </is>
      </c>
    </row>
    <row r="8" ht="24" customHeight="1">
      <c r="A8" s="34" t="inlineStr">
        <is>
          <t>5. Utilize o Dashboard para analisar resultado líquido, distribuição tributária e evolução mensal de faturamento.</t>
        </is>
      </c>
    </row>
    <row r="9" ht="24" customHeight="1"/>
    <row r="10" ht="24" customHeight="1">
      <c r="A10" s="3" t="inlineStr">
        <is>
          <t>Planilha</t>
        </is>
      </c>
      <c r="B10" s="3" t="inlineStr">
        <is>
          <t>Finalidade</t>
        </is>
      </c>
    </row>
    <row r="11" ht="24" customHeight="1">
      <c r="A11" s="35" t="inlineStr">
        <is>
          <t>Vendas_Calculos</t>
        </is>
      </c>
      <c r="B11" s="35" t="inlineStr">
        <is>
          <t>Base operacional com até 100 linhas preparadas para registrar vendas, custos, descontos, impostos e resultado.</t>
        </is>
      </c>
    </row>
    <row r="12" ht="24" customHeight="1">
      <c r="A12" s="34" t="inlineStr">
        <is>
          <t>Parâmetros</t>
        </is>
      </c>
      <c r="B12" s="34" t="inlineStr">
        <is>
          <t>Tabela de referência para regimes tributários, alíquotas, metas de margem e indicadores consolidados.</t>
        </is>
      </c>
    </row>
    <row r="13" ht="24" customHeight="1">
      <c r="A13" s="35" t="inlineStr">
        <is>
          <t>Dashboard</t>
        </is>
      </c>
      <c r="B13" s="35" t="inlineStr">
        <is>
          <t>Painel executivo com cartões, consolidações por categoria e regime, além de gráficos de desempenho.</t>
        </is>
      </c>
    </row>
    <row r="14" ht="24" customHeight="1">
      <c r="A14" s="34" t="inlineStr">
        <is>
          <t>Instruções</t>
        </is>
      </c>
      <c r="B14" s="34" t="inlineStr">
        <is>
          <t>Guia de preenchimento, critérios de cálculo e interpretação do workbook.</t>
        </is>
      </c>
    </row>
    <row r="15" ht="24" customHeight="1"/>
    <row r="16" ht="24" customHeight="1"/>
    <row r="17" ht="24" customHeight="1">
      <c r="A17" s="33" t="inlineStr">
        <is>
          <t>Critérios de cálculo</t>
        </is>
      </c>
    </row>
    <row r="18" ht="24" customHeight="1">
      <c r="A18" s="34" t="inlineStr">
        <is>
          <t>Receita bruta = Quantidade × Preço unitário.</t>
        </is>
      </c>
    </row>
    <row r="19" ht="24" customHeight="1">
      <c r="A19" s="34" t="inlineStr">
        <is>
          <t>Receita líquida = Receita bruta − Desconto em R$.</t>
        </is>
      </c>
    </row>
    <row r="20" ht="24" customHeight="1">
      <c r="A20" s="34" t="inlineStr">
        <is>
          <t>Impostos = Receita líquida × Alíquota tributária do regime selecionado.</t>
        </is>
      </c>
    </row>
    <row r="21" ht="24" customHeight="1">
      <c r="A21" s="34" t="inlineStr">
        <is>
          <t>Custo total = Quantidade × Custo unitário + Despesas operacionais.</t>
        </is>
      </c>
    </row>
    <row r="22" ht="24" customHeight="1">
      <c r="A22" s="34" t="inlineStr">
        <is>
          <t>Lucro líquido = Receita líquida − Impostos − Custo total.</t>
        </is>
      </c>
    </row>
    <row r="23" ht="24" customHeight="1">
      <c r="A23" s="34" t="inlineStr">
        <is>
          <t>Situação: Rentável para margem igual ou superior a 20%; Atenção entre 0% e 19,99%; Prejuízo abaixo de 0%.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2026-09-23T05:42:51Z</dcterms:created>
  <dcterms:modified xmlns:dcterms="http://purl.org/dc/terms/" xmlns:xsi="http://www.w3.org/2001/XMLSchema-instance" xsi:type="dcterms:W3CDTF">2026-09-23T05:42:51Z</dcterms:modified>
</cp:coreProperties>
</file>