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ço Patrimonial" sheetId="1" state="visible" r:id="rId1"/>
    <sheet xmlns:r="http://schemas.openxmlformats.org/officeDocument/2006/relationships" name="DR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&quot; #.##0,00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0F766E"/>
      <sz val="11"/>
    </font>
    <font>
      <name val="Calibri"/>
      <sz val="10"/>
    </font>
    <font>
      <name val="Calibri"/>
      <b val="1"/>
      <sz val="10"/>
    </font>
    <font>
      <name val="Calibri"/>
      <i val="1"/>
      <color rgb="006B7280"/>
      <sz val="9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14B8A6"/>
        <bgColor rgb="0014B8A6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CCFBF1"/>
        <bgColor rgb="00CCFBF1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4" fillId="4" borderId="1" pivotButton="0" quotePrefix="0" xfId="0"/>
    <xf numFmtId="0" fontId="5" fillId="0" borderId="1" pivotButton="0" quotePrefix="0" xfId="0"/>
    <xf numFmtId="164" fontId="0" fillId="5" borderId="1" pivotButton="0" quotePrefix="0" xfId="0"/>
    <xf numFmtId="10" fontId="0" fillId="0" borderId="1" pivotButton="0" quotePrefix="0" xfId="0"/>
    <xf numFmtId="0" fontId="6" fillId="6" borderId="1" pivotButton="0" quotePrefix="0" xfId="0"/>
    <xf numFmtId="164" fontId="6" fillId="6" borderId="1" pivotButton="0" quotePrefix="0" xfId="0"/>
    <xf numFmtId="10" fontId="6" fillId="6" borderId="1" pivotButton="0" quotePrefix="0" xfId="0"/>
    <xf numFmtId="0" fontId="3" fillId="2" borderId="1" pivotButton="0" quotePrefix="0" xfId="0"/>
    <xf numFmtId="164" fontId="3" fillId="2" borderId="1" pivotButton="0" quotePrefix="0" xfId="0"/>
    <xf numFmtId="10" fontId="3" fillId="2" borderId="1" pivotButton="0" quotePrefix="0" xfId="0"/>
    <xf numFmtId="0" fontId="6" fillId="0" borderId="0" pivotButton="0" quotePrefix="0" xfId="0"/>
    <xf numFmtId="0" fontId="6" fillId="0" borderId="0" applyAlignment="1" pivotButton="0" quotePrefix="0" xfId="0">
      <alignment horizontal="center" vertical="center"/>
    </xf>
    <xf numFmtId="0" fontId="5" fillId="4" borderId="1" pivotButton="0" quotePrefix="0" xfId="0"/>
    <xf numFmtId="0" fontId="7" fillId="4" borderId="1" pivotButton="0" quotePrefix="0" xfId="0"/>
    <xf numFmtId="2" fontId="0" fillId="4" borderId="1" pivotButton="0" quotePrefix="0" xfId="0"/>
    <xf numFmtId="0" fontId="7" fillId="0" borderId="1" pivotButton="0" quotePrefix="0" xfId="0"/>
    <xf numFmtId="2" fontId="0" fillId="0" borderId="1" pivotButton="0" quotePrefix="0" xfId="0"/>
    <xf numFmtId="10" fontId="0" fillId="4" borderId="1" pivotButton="0" quotePrefix="0" xfId="0"/>
    <xf numFmtId="0" fontId="4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6" fillId="4" borderId="1" applyAlignment="1" pivotButton="0" quotePrefix="0" xfId="0">
      <alignment vertical="top"/>
    </xf>
    <xf numFmtId="0" fontId="5" fillId="4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/>
    </xf>
    <xf numFmtId="0" fontId="5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166534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do Ativo x Passivo + PL (2025 e 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'Dashboard'!$A$14:$A$15</f>
            </numRef>
          </cat>
          <val>
            <numRef>
              <f>'Dashboard'!$B$14:$B$15</f>
            </numRef>
          </val>
        </ser>
        <ser>
          <idx val="1"/>
          <order val="1"/>
          <tx>
            <strRef>
              <f>'Dashboard'!C13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'Dashboard'!$A$14:$A$15</f>
            </numRef>
          </cat>
          <val>
            <numRef>
              <f>'Dashboard'!$C$14:$C$15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Composição do Ativo - 2026</a:t>
            </a:r>
          </a:p>
        </rich>
      </tx>
    </title>
    <plotArea>
      <pieChart>
        <varyColors val="1"/>
        <ser>
          <idx val="0"/>
          <order val="0"/>
          <tx>
            <strRef>
              <f>'Dashboard'!B17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'Dashboard'!$A$18:$A$19</f>
            </numRef>
          </cat>
          <val>
            <numRef>
              <f>'Dashboard'!$B$18:$B$19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Resultado - 2025 x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'Dashboard'!B22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'Dashboard'!$A$23:$A$25</f>
            </numRef>
          </cat>
          <val>
            <numRef>
              <f>'Dashboard'!$B$23:$B$25</f>
            </numRef>
          </val>
        </ser>
        <ser>
          <idx val="1"/>
          <order val="1"/>
          <tx>
            <strRef>
              <f>'Dashboard'!C22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'Dashboard'!$A$23:$A$25</f>
            </numRef>
          </cat>
          <val>
            <numRef>
              <f>'Dashboard'!$C$23:$C$25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12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30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48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  <col width="16" customWidth="1" min="4" max="4"/>
    <col width="14" customWidth="1" min="5" max="5"/>
    <col width="18" customWidth="1" min="6" max="6"/>
  </cols>
  <sheetData>
    <row r="1">
      <c r="A1" s="1" t="inlineStr">
        <is>
          <t>BALANÇO PATRIMONIAL - EMPRESA XYZ COMÉRCIO LTDA</t>
        </is>
      </c>
    </row>
    <row r="2">
      <c r="A2" s="2" t="inlineStr">
        <is>
          <t>Exercícios encerrados em 31/12/2025 e 31/12/2026 (valores em R$)</t>
        </is>
      </c>
    </row>
    <row r="3"/>
    <row r="4">
      <c r="A4" s="3" t="inlineStr">
        <is>
          <t>Conta</t>
        </is>
      </c>
      <c r="B4" s="3" t="inlineStr">
        <is>
          <t>Grupo</t>
        </is>
      </c>
      <c r="C4" s="3" t="inlineStr">
        <is>
          <t>Saldo 2025</t>
        </is>
      </c>
      <c r="D4" s="3" t="inlineStr">
        <is>
          <t>Saldo 2026</t>
        </is>
      </c>
      <c r="E4" s="3" t="inlineStr">
        <is>
          <t>Variação %</t>
        </is>
      </c>
      <c r="F4" s="3" t="inlineStr">
        <is>
          <t>% do Total (2026)</t>
        </is>
      </c>
    </row>
    <row r="5">
      <c r="A5" s="4" t="inlineStr">
        <is>
          <t>ATIVO</t>
        </is>
      </c>
      <c r="B5" s="31" t="n"/>
      <c r="C5" s="31" t="n"/>
      <c r="D5" s="31" t="n"/>
      <c r="E5" s="31" t="n"/>
      <c r="F5" s="32" t="n"/>
    </row>
    <row r="6">
      <c r="A6" s="6" t="inlineStr">
        <is>
          <t>Ativo Circulante</t>
        </is>
      </c>
      <c r="B6" s="31" t="n"/>
      <c r="C6" s="31" t="n"/>
      <c r="D6" s="31" t="n"/>
      <c r="E6" s="31" t="n"/>
      <c r="F6" s="32" t="n"/>
    </row>
    <row r="7">
      <c r="A7" s="7" t="inlineStr">
        <is>
          <t>Caixa e Equivalentes de Caixa</t>
        </is>
      </c>
      <c r="B7" s="7" t="inlineStr">
        <is>
          <t>AC</t>
        </is>
      </c>
      <c r="C7" s="8" t="n">
        <v>85000</v>
      </c>
      <c r="D7" s="8" t="n">
        <v>102000</v>
      </c>
      <c r="E7" s="9">
        <f>IFERROR((D7-C7)/ABS(C7),0)</f>
        <v/>
      </c>
      <c r="F7" s="9">
        <f>IFERROR(D7/$D$16,0)</f>
        <v/>
      </c>
    </row>
    <row r="8">
      <c r="A8" s="7" t="inlineStr">
        <is>
          <t>Contas a Receber de Clientes</t>
        </is>
      </c>
      <c r="B8" s="7" t="inlineStr">
        <is>
          <t>AC</t>
        </is>
      </c>
      <c r="C8" s="8" t="n">
        <v>120000</v>
      </c>
      <c r="D8" s="8" t="n">
        <v>135000</v>
      </c>
      <c r="E8" s="9">
        <f>IFERROR((D8-C8)/ABS(C8),0)</f>
        <v/>
      </c>
      <c r="F8" s="9">
        <f>IFERROR(D8/$D$16,0)</f>
        <v/>
      </c>
    </row>
    <row r="9">
      <c r="A9" s="7" t="inlineStr">
        <is>
          <t>Estoques</t>
        </is>
      </c>
      <c r="B9" s="7" t="inlineStr">
        <is>
          <t>AC</t>
        </is>
      </c>
      <c r="C9" s="8" t="n">
        <v>95000</v>
      </c>
      <c r="D9" s="8" t="n">
        <v>110000</v>
      </c>
      <c r="E9" s="9">
        <f>IFERROR((D9-C9)/ABS(C9),0)</f>
        <v/>
      </c>
      <c r="F9" s="9">
        <f>IFERROR(D9/$D$16,0)</f>
        <v/>
      </c>
    </row>
    <row r="10">
      <c r="A10" s="10" t="inlineStr">
        <is>
          <t>Total do Ativo Circulante</t>
        </is>
      </c>
      <c r="B10" s="10" t="n"/>
      <c r="C10" s="11">
        <f>SUM(C7:C9)</f>
        <v/>
      </c>
      <c r="D10" s="11">
        <f>SUM(D7:D9)</f>
        <v/>
      </c>
      <c r="E10" s="12">
        <f>IFERROR((D10-C10)/ABS(C10),0)</f>
        <v/>
      </c>
      <c r="F10" s="12">
        <f>IFERROR(D10/$D$16,0)</f>
        <v/>
      </c>
    </row>
    <row r="11">
      <c r="A11" s="6" t="inlineStr">
        <is>
          <t>Ativo Não Circulante</t>
        </is>
      </c>
      <c r="B11" s="31" t="n"/>
      <c r="C11" s="31" t="n"/>
      <c r="D11" s="31" t="n"/>
      <c r="E11" s="31" t="n"/>
      <c r="F11" s="32" t="n"/>
    </row>
    <row r="12">
      <c r="A12" s="7" t="inlineStr">
        <is>
          <t>Imobilizado</t>
        </is>
      </c>
      <c r="B12" s="7" t="inlineStr">
        <is>
          <t>ANC</t>
        </is>
      </c>
      <c r="C12" s="8" t="n">
        <v>220000</v>
      </c>
      <c r="D12" s="8" t="n">
        <v>240000</v>
      </c>
      <c r="E12" s="9">
        <f>IFERROR((D12-C12)/ABS(C12),0)</f>
        <v/>
      </c>
      <c r="F12" s="9">
        <f>IFERROR(D12/$D$16,0)</f>
        <v/>
      </c>
    </row>
    <row r="13">
      <c r="A13" s="7" t="inlineStr">
        <is>
          <t>Intangível</t>
        </is>
      </c>
      <c r="B13" s="7" t="inlineStr">
        <is>
          <t>ANC</t>
        </is>
      </c>
      <c r="C13" s="8" t="n">
        <v>40000</v>
      </c>
      <c r="D13" s="8" t="n">
        <v>45000</v>
      </c>
      <c r="E13" s="9">
        <f>IFERROR((D13-C13)/ABS(C13),0)</f>
        <v/>
      </c>
      <c r="F13" s="9">
        <f>IFERROR(D13/$D$16,0)</f>
        <v/>
      </c>
    </row>
    <row r="14">
      <c r="A14" s="7" t="inlineStr">
        <is>
          <t>Investimentos</t>
        </is>
      </c>
      <c r="B14" s="7" t="inlineStr">
        <is>
          <t>ANC</t>
        </is>
      </c>
      <c r="C14" s="8" t="n">
        <v>30000</v>
      </c>
      <c r="D14" s="8" t="n">
        <v>35000</v>
      </c>
      <c r="E14" s="9">
        <f>IFERROR((D14-C14)/ABS(C14),0)</f>
        <v/>
      </c>
      <c r="F14" s="9">
        <f>IFERROR(D14/$D$16,0)</f>
        <v/>
      </c>
    </row>
    <row r="15">
      <c r="A15" s="10" t="inlineStr">
        <is>
          <t>Total do Ativo Não Circulante</t>
        </is>
      </c>
      <c r="B15" s="10" t="n"/>
      <c r="C15" s="11">
        <f>SUM(C12:C14)</f>
        <v/>
      </c>
      <c r="D15" s="11">
        <f>SUM(D12:D14)</f>
        <v/>
      </c>
      <c r="E15" s="12">
        <f>IFERROR((D15-C15)/ABS(C15),0)</f>
        <v/>
      </c>
      <c r="F15" s="12">
        <f>IFERROR(D15/$D$16,0)</f>
        <v/>
      </c>
    </row>
    <row r="16">
      <c r="A16" s="13" t="inlineStr">
        <is>
          <t>TOTAL DO ATIVO</t>
        </is>
      </c>
      <c r="B16" s="13" t="n"/>
      <c r="C16" s="14">
        <f>C10+C15</f>
        <v/>
      </c>
      <c r="D16" s="14">
        <f>D10+D15</f>
        <v/>
      </c>
      <c r="E16" s="15">
        <f>IFERROR((D16-C16)/ABS(C16),0)</f>
        <v/>
      </c>
      <c r="F16" s="15" t="n">
        <v>1</v>
      </c>
    </row>
    <row r="17"/>
    <row r="18">
      <c r="A18" s="4" t="inlineStr">
        <is>
          <t>PASSIVO E PATRIMÔNIO LÍQUIDO</t>
        </is>
      </c>
      <c r="B18" s="31" t="n"/>
      <c r="C18" s="31" t="n"/>
      <c r="D18" s="31" t="n"/>
      <c r="E18" s="31" t="n"/>
      <c r="F18" s="32" t="n"/>
    </row>
    <row r="19">
      <c r="A19" s="6" t="inlineStr">
        <is>
          <t>Passivo Circulante</t>
        </is>
      </c>
      <c r="B19" s="31" t="n"/>
      <c r="C19" s="31" t="n"/>
      <c r="D19" s="31" t="n"/>
      <c r="E19" s="31" t="n"/>
      <c r="F19" s="32" t="n"/>
    </row>
    <row r="20">
      <c r="A20" s="7" t="inlineStr">
        <is>
          <t>Fornecedores</t>
        </is>
      </c>
      <c r="B20" s="7" t="inlineStr">
        <is>
          <t>PC</t>
        </is>
      </c>
      <c r="C20" s="8" t="n">
        <v>60000</v>
      </c>
      <c r="D20" s="8" t="n">
        <v>68000</v>
      </c>
      <c r="E20" s="9">
        <f>IFERROR((D20-C20)/ABS(C20),0)</f>
        <v/>
      </c>
      <c r="F20" s="9">
        <f>IFERROR(D20/$D$16,0)</f>
        <v/>
      </c>
    </row>
    <row r="21">
      <c r="A21" s="7" t="inlineStr">
        <is>
          <t>Empréstimos e Financiamentos CP</t>
        </is>
      </c>
      <c r="B21" s="7" t="inlineStr">
        <is>
          <t>PC</t>
        </is>
      </c>
      <c r="C21" s="8" t="n">
        <v>45000</v>
      </c>
      <c r="D21" s="8" t="n">
        <v>40000</v>
      </c>
      <c r="E21" s="9">
        <f>IFERROR((D21-C21)/ABS(C21),0)</f>
        <v/>
      </c>
      <c r="F21" s="9">
        <f>IFERROR(D21/$D$16,0)</f>
        <v/>
      </c>
    </row>
    <row r="22">
      <c r="A22" s="7" t="inlineStr">
        <is>
          <t>Obrigações Trabalhistas e Tributárias</t>
        </is>
      </c>
      <c r="B22" s="7" t="inlineStr">
        <is>
          <t>PC</t>
        </is>
      </c>
      <c r="C22" s="8" t="n">
        <v>25000</v>
      </c>
      <c r="D22" s="8" t="n">
        <v>28000</v>
      </c>
      <c r="E22" s="9">
        <f>IFERROR((D22-C22)/ABS(C22),0)</f>
        <v/>
      </c>
      <c r="F22" s="9">
        <f>IFERROR(D22/$D$16,0)</f>
        <v/>
      </c>
    </row>
    <row r="23">
      <c r="A23" s="10" t="inlineStr">
        <is>
          <t>Total do Passivo Circulante</t>
        </is>
      </c>
      <c r="B23" s="10" t="n"/>
      <c r="C23" s="11">
        <f>SUM(C20:C22)</f>
        <v/>
      </c>
      <c r="D23" s="11">
        <f>SUM(D20:D22)</f>
        <v/>
      </c>
      <c r="E23" s="12">
        <f>IFERROR((D23-C23)/ABS(C23),0)</f>
        <v/>
      </c>
      <c r="F23" s="12">
        <f>IFERROR(D23/$D$16,0)</f>
        <v/>
      </c>
    </row>
    <row r="24">
      <c r="A24" s="6" t="inlineStr">
        <is>
          <t>Passivo Não Circulante</t>
        </is>
      </c>
      <c r="B24" s="31" t="n"/>
      <c r="C24" s="31" t="n"/>
      <c r="D24" s="31" t="n"/>
      <c r="E24" s="31" t="n"/>
      <c r="F24" s="32" t="n"/>
    </row>
    <row r="25">
      <c r="A25" s="7" t="inlineStr">
        <is>
          <t>Empréstimos e Financiamentos LP</t>
        </is>
      </c>
      <c r="B25" s="7" t="inlineStr">
        <is>
          <t>PNC</t>
        </is>
      </c>
      <c r="C25" s="8" t="n">
        <v>90000</v>
      </c>
      <c r="D25" s="8" t="n">
        <v>85000</v>
      </c>
      <c r="E25" s="9">
        <f>IFERROR((D25-C25)/ABS(C25),0)</f>
        <v/>
      </c>
      <c r="F25" s="9">
        <f>IFERROR(D25/$D$16,0)</f>
        <v/>
      </c>
    </row>
    <row r="26">
      <c r="A26" s="10" t="inlineStr">
        <is>
          <t>Total do Passivo Não Circulante</t>
        </is>
      </c>
      <c r="B26" s="10" t="n"/>
      <c r="C26" s="11">
        <f>SUM(C25:C25)</f>
        <v/>
      </c>
      <c r="D26" s="11">
        <f>SUM(D25:D25)</f>
        <v/>
      </c>
      <c r="E26" s="12">
        <f>IFERROR((D26-C26)/ABS(C26),0)</f>
        <v/>
      </c>
      <c r="F26" s="12">
        <f>IFERROR(D26/$D$16,0)</f>
        <v/>
      </c>
    </row>
    <row r="27">
      <c r="A27" s="6" t="inlineStr">
        <is>
          <t>Patrimônio Líquido</t>
        </is>
      </c>
      <c r="B27" s="31" t="n"/>
      <c r="C27" s="31" t="n"/>
      <c r="D27" s="31" t="n"/>
      <c r="E27" s="31" t="n"/>
      <c r="F27" s="32" t="n"/>
    </row>
    <row r="28">
      <c r="A28" s="7" t="inlineStr">
        <is>
          <t>Capital Social</t>
        </is>
      </c>
      <c r="B28" s="7" t="inlineStr">
        <is>
          <t>PL</t>
        </is>
      </c>
      <c r="C28" s="8" t="n">
        <v>200000</v>
      </c>
      <c r="D28" s="8" t="n">
        <v>200000</v>
      </c>
      <c r="E28" s="9">
        <f>IFERROR((D28-C28)/ABS(C28),0)</f>
        <v/>
      </c>
      <c r="F28" s="9">
        <f>IFERROR(D28/$D$16,0)</f>
        <v/>
      </c>
    </row>
    <row r="29">
      <c r="A29" s="7" t="inlineStr">
        <is>
          <t>Lucros Acumulados</t>
        </is>
      </c>
      <c r="B29" s="7" t="inlineStr">
        <is>
          <t>PL</t>
        </is>
      </c>
      <c r="C29" s="8" t="n">
        <v>70000</v>
      </c>
      <c r="D29" s="8" t="n">
        <v>106000</v>
      </c>
      <c r="E29" s="9">
        <f>IFERROR((D29-C29)/ABS(C29),0)</f>
        <v/>
      </c>
      <c r="F29" s="9">
        <f>IFERROR(D29/$D$16,0)</f>
        <v/>
      </c>
    </row>
    <row r="30">
      <c r="A30" s="10" t="inlineStr">
        <is>
          <t>Total do Patrimônio Líquido</t>
        </is>
      </c>
      <c r="B30" s="10" t="n"/>
      <c r="C30" s="11">
        <f>SUM(C28:C29)</f>
        <v/>
      </c>
      <c r="D30" s="11">
        <f>SUM(D28:D29)</f>
        <v/>
      </c>
      <c r="E30" s="12">
        <f>IFERROR((D30-C30)/ABS(C30),0)</f>
        <v/>
      </c>
      <c r="F30" s="12">
        <f>IFERROR(D30/$D$16,0)</f>
        <v/>
      </c>
    </row>
    <row r="31">
      <c r="A31" s="13" t="inlineStr">
        <is>
          <t>TOTAL DO PASSIVO + PATRIMÔNIO LÍQUIDO</t>
        </is>
      </c>
      <c r="B31" s="13" t="n"/>
      <c r="C31" s="14">
        <f>C23+C26+C30</f>
        <v/>
      </c>
      <c r="D31" s="14">
        <f>D23+D26+D30</f>
        <v/>
      </c>
      <c r="E31" s="15">
        <f>IFERROR((D31-C31)/ABS(C31),0)</f>
        <v/>
      </c>
      <c r="F31" s="15" t="n">
        <v>1</v>
      </c>
    </row>
    <row r="32"/>
    <row r="33">
      <c r="A33" s="16" t="inlineStr">
        <is>
          <t>Verificação (Ativo = Passivo + PL)</t>
        </is>
      </c>
      <c r="D33" s="17">
        <f>IF(ROUND(D16-D31,2)=0,"OK - Balanço Fechado","DIVERGENTE")</f>
        <v/>
      </c>
    </row>
  </sheetData>
  <mergeCells count="10">
    <mergeCell ref="A1:F1"/>
    <mergeCell ref="A2:F2"/>
    <mergeCell ref="A5:F5"/>
    <mergeCell ref="A6:F6"/>
    <mergeCell ref="A11:F11"/>
    <mergeCell ref="A18:F18"/>
    <mergeCell ref="A19:F19"/>
    <mergeCell ref="A24:F24"/>
    <mergeCell ref="A27:F27"/>
    <mergeCell ref="D33:F33"/>
  </mergeCells>
  <conditionalFormatting sqref="D33:F33">
    <cfRule type="expression" priority="1" dxfId="0">
      <formula>D33="OK - Balanço Fechado"</formula>
    </cfRule>
    <cfRule type="expression" priority="2" dxfId="1">
      <formula>D33="DIVERGENTE"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14" customWidth="1" min="4" max="4"/>
    <col width="14" customWidth="1" min="5" max="5"/>
  </cols>
  <sheetData>
    <row r="1">
      <c r="A1" s="1" t="inlineStr">
        <is>
          <t>DEMONSTRAÇÃO DO RESULTADO DO EXERCÍCIO (DRE)</t>
        </is>
      </c>
    </row>
    <row r="2">
      <c r="A2" s="2" t="inlineStr">
        <is>
          <t>Exercícios encerrados em 31/12/2025 e 31/12/2026 (valores em R$)</t>
        </is>
      </c>
    </row>
    <row r="3"/>
    <row r="4">
      <c r="A4" s="3" t="inlineStr">
        <is>
          <t>Descrição</t>
        </is>
      </c>
      <c r="B4" s="3" t="inlineStr">
        <is>
          <t>2025</t>
        </is>
      </c>
      <c r="C4" s="3" t="inlineStr">
        <is>
          <t>2026</t>
        </is>
      </c>
      <c r="D4" s="3" t="inlineStr">
        <is>
          <t>AV% (2026)</t>
        </is>
      </c>
      <c r="E4" s="3" t="inlineStr">
        <is>
          <t>Variação %</t>
        </is>
      </c>
    </row>
    <row r="5">
      <c r="A5" s="7" t="inlineStr">
        <is>
          <t>Receita Bruta de Vendas</t>
        </is>
      </c>
      <c r="B5" s="8" t="n">
        <v>850000</v>
      </c>
      <c r="C5" s="8" t="n">
        <v>980000</v>
      </c>
      <c r="D5" s="9">
        <f>IFERROR(C5/$C$5,0)</f>
        <v/>
      </c>
      <c r="E5" s="9">
        <f>IFERROR((C5-B5)/ABS(B5),0)</f>
        <v/>
      </c>
    </row>
    <row r="6">
      <c r="A6" s="18" t="inlineStr">
        <is>
          <t>(-) Deduções e Impostos sobre Vendas</t>
        </is>
      </c>
      <c r="B6" s="8" t="n">
        <v>-95000</v>
      </c>
      <c r="C6" s="8" t="n">
        <v>-108000</v>
      </c>
      <c r="D6" s="9">
        <f>IFERROR(C6/$C$5,0)</f>
        <v/>
      </c>
      <c r="E6" s="9">
        <f>IFERROR((C6-B6)/ABS(B6),0)</f>
        <v/>
      </c>
    </row>
    <row r="7">
      <c r="A7" s="10" t="inlineStr">
        <is>
          <t>(=) Receita Líquida de Vendas</t>
        </is>
      </c>
      <c r="B7" s="11">
        <f>B5+B6</f>
        <v/>
      </c>
      <c r="C7" s="11">
        <f>C5+C6</f>
        <v/>
      </c>
      <c r="D7" s="12">
        <f>IFERROR(C7/$C$5,0)</f>
        <v/>
      </c>
      <c r="E7" s="12">
        <f>IFERROR((C7-B7)/ABS(B7),0)</f>
        <v/>
      </c>
    </row>
    <row r="8">
      <c r="A8" s="18" t="inlineStr">
        <is>
          <t>(-) Custo dos Produtos Vendidos (CPV)</t>
        </is>
      </c>
      <c r="B8" s="8" t="n">
        <v>-380000</v>
      </c>
      <c r="C8" s="8" t="n">
        <v>-420000</v>
      </c>
      <c r="D8" s="9">
        <f>IFERROR(C8/$C$5,0)</f>
        <v/>
      </c>
      <c r="E8" s="9">
        <f>IFERROR((C8-B8)/ABS(B8),0)</f>
        <v/>
      </c>
    </row>
    <row r="9">
      <c r="A9" s="10" t="inlineStr">
        <is>
          <t>(=) Lucro Bruto</t>
        </is>
      </c>
      <c r="B9" s="11">
        <f>B7+B8</f>
        <v/>
      </c>
      <c r="C9" s="11">
        <f>C7+C8</f>
        <v/>
      </c>
      <c r="D9" s="12">
        <f>IFERROR(C9/$C$5,0)</f>
        <v/>
      </c>
      <c r="E9" s="12">
        <f>IFERROR((C9-B9)/ABS(B9),0)</f>
        <v/>
      </c>
    </row>
    <row r="10">
      <c r="A10" s="18" t="inlineStr">
        <is>
          <t>(-) Despesas Administrativas</t>
        </is>
      </c>
      <c r="B10" s="8" t="n">
        <v>-110000</v>
      </c>
      <c r="C10" s="8" t="n">
        <v>-118000</v>
      </c>
      <c r="D10" s="9">
        <f>IFERROR(C10/$C$5,0)</f>
        <v/>
      </c>
      <c r="E10" s="9">
        <f>IFERROR((C10-B10)/ABS(B10),0)</f>
        <v/>
      </c>
    </row>
    <row r="11">
      <c r="A11" s="7" t="inlineStr">
        <is>
          <t>(-) Despesas com Vendas</t>
        </is>
      </c>
      <c r="B11" s="8" t="n">
        <v>-95000</v>
      </c>
      <c r="C11" s="8" t="n">
        <v>-102000</v>
      </c>
      <c r="D11" s="9">
        <f>IFERROR(C11/$C$5,0)</f>
        <v/>
      </c>
      <c r="E11" s="9">
        <f>IFERROR((C11-B11)/ABS(B11),0)</f>
        <v/>
      </c>
    </row>
    <row r="12">
      <c r="A12" s="18" t="inlineStr">
        <is>
          <t>(-) Despesas Financeiras</t>
        </is>
      </c>
      <c r="B12" s="8" t="n">
        <v>-35000</v>
      </c>
      <c r="C12" s="8" t="n">
        <v>-30000</v>
      </c>
      <c r="D12" s="9">
        <f>IFERROR(C12/$C$5,0)</f>
        <v/>
      </c>
      <c r="E12" s="9">
        <f>IFERROR((C12-B12)/ABS(B12),0)</f>
        <v/>
      </c>
    </row>
    <row r="13">
      <c r="A13" s="10" t="inlineStr">
        <is>
          <t>(=) Lucro Operacional (EBIT)</t>
        </is>
      </c>
      <c r="B13" s="11">
        <f>B9+B10+B11+B12</f>
        <v/>
      </c>
      <c r="C13" s="11">
        <f>C9+C10+C11+C12</f>
        <v/>
      </c>
      <c r="D13" s="12">
        <f>IFERROR(C13/$C$5,0)</f>
        <v/>
      </c>
      <c r="E13" s="12">
        <f>IFERROR((C13-B13)/ABS(B13),0)</f>
        <v/>
      </c>
    </row>
    <row r="14">
      <c r="A14" s="18" t="inlineStr">
        <is>
          <t>(-) Imposto de Renda e CSLL</t>
        </is>
      </c>
      <c r="B14" s="8" t="n">
        <v>-45000</v>
      </c>
      <c r="C14" s="8" t="n">
        <v>-52000</v>
      </c>
      <c r="D14" s="9">
        <f>IFERROR(C14/$C$5,0)</f>
        <v/>
      </c>
      <c r="E14" s="9">
        <f>IFERROR((C14-B14)/ABS(B14),0)</f>
        <v/>
      </c>
    </row>
    <row r="15">
      <c r="A15" s="13" t="inlineStr">
        <is>
          <t>(=) Lucro Líquido do Exercício</t>
        </is>
      </c>
      <c r="B15" s="14">
        <f>B13+B14</f>
        <v/>
      </c>
      <c r="C15" s="14">
        <f>C13+C14</f>
        <v/>
      </c>
      <c r="D15" s="15">
        <f>IFERROR(C15/$C$5,0)</f>
        <v/>
      </c>
      <c r="E15" s="15">
        <f>IFERROR((C15-B15)/ABS(B15),0)</f>
        <v/>
      </c>
    </row>
  </sheetData>
  <mergeCells count="2">
    <mergeCell ref="A1:E1"/>
    <mergeCell ref="A2:E2"/>
  </mergeCells>
  <conditionalFormatting sqref="C15">
    <cfRule type="expression" priority="1" dxfId="2">
      <formula>C15&lt;0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6" customWidth="1" min="1" max="1"/>
    <col width="32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DASHBOARD FINANCEIRO - INDICADORES E GRÁFICOS</t>
        </is>
      </c>
    </row>
    <row r="2"/>
    <row r="3">
      <c r="A3" s="4" t="inlineStr">
        <is>
          <t>Indicador</t>
        </is>
      </c>
      <c r="B3" s="5" t="inlineStr">
        <is>
          <t>Fórmula/Base</t>
        </is>
      </c>
      <c r="C3" s="5" t="inlineStr">
        <is>
          <t>2025</t>
        </is>
      </c>
      <c r="D3" s="5" t="inlineStr">
        <is>
          <t>2026</t>
        </is>
      </c>
    </row>
    <row r="4">
      <c r="A4" s="18" t="inlineStr">
        <is>
          <t>Liquidez Corrente</t>
        </is>
      </c>
      <c r="B4" s="19" t="inlineStr">
        <is>
          <t>AC / PC</t>
        </is>
      </c>
      <c r="C4" s="20">
        <f>IFERROR('Balanço Patrimonial'!C10/'Balanço Patrimonial'!C23,0)</f>
        <v/>
      </c>
      <c r="D4" s="20">
        <f>IFERROR('Balanço Patrimonial'!D10/'Balanço Patrimonial'!D23,0)</f>
        <v/>
      </c>
    </row>
    <row r="5">
      <c r="A5" s="7" t="inlineStr">
        <is>
          <t>Liquidez Geral</t>
        </is>
      </c>
      <c r="B5" s="21" t="inlineStr">
        <is>
          <t>AC / (PC+PNC)</t>
        </is>
      </c>
      <c r="C5" s="22">
        <f>IFERROR('Balanço Patrimonial'!C10/('Balanço Patrimonial'!C23+'Balanço Patrimonial'!C26),0)</f>
        <v/>
      </c>
      <c r="D5" s="22">
        <f>IFERROR('Balanço Patrimonial'!D10/('Balanço Patrimonial'!D23+'Balanço Patrimonial'!D26),0)</f>
        <v/>
      </c>
    </row>
    <row r="6">
      <c r="A6" s="18" t="inlineStr">
        <is>
          <t>Margem Bruta</t>
        </is>
      </c>
      <c r="B6" s="19" t="inlineStr">
        <is>
          <t>Lucro Bruto / Receita Líquida</t>
        </is>
      </c>
      <c r="C6" s="23">
        <f>IFERROR(DRE!B9/DRE!B7,0)</f>
        <v/>
      </c>
      <c r="D6" s="23">
        <f>IFERROR(DRE!C9/DRE!C7,0)</f>
        <v/>
      </c>
    </row>
    <row r="7">
      <c r="A7" s="7" t="inlineStr">
        <is>
          <t>Margem Líquida</t>
        </is>
      </c>
      <c r="B7" s="21" t="inlineStr">
        <is>
          <t>Lucro Líquido / Receita Bruta</t>
        </is>
      </c>
      <c r="C7" s="9">
        <f>IFERROR(DRE!B15/DRE!B5,0)</f>
        <v/>
      </c>
      <c r="D7" s="9">
        <f>IFERROR(DRE!C15/DRE!C5,0)</f>
        <v/>
      </c>
    </row>
    <row r="8">
      <c r="A8" s="18" t="inlineStr">
        <is>
          <t>ROE (Retorno sobre PL)</t>
        </is>
      </c>
      <c r="B8" s="19" t="inlineStr">
        <is>
          <t>Lucro Líquido / Patrimônio Líquido</t>
        </is>
      </c>
      <c r="C8" s="23">
        <f>IFERROR(DRE!B15/'Balanço Patrimonial'!C30,0)</f>
        <v/>
      </c>
      <c r="D8" s="23">
        <f>IFERROR(DRE!C15/'Balanço Patrimonial'!D30,0)</f>
        <v/>
      </c>
    </row>
    <row r="9">
      <c r="A9" s="7" t="inlineStr">
        <is>
          <t>Endividamento Geral</t>
        </is>
      </c>
      <c r="B9" s="21" t="inlineStr">
        <is>
          <t>(PC+PNC) / Total do Ativo</t>
        </is>
      </c>
      <c r="C9" s="9">
        <f>IFERROR(('Balanço Patrimonial'!C23+'Balanço Patrimonial'!C26)/'Balanço Patrimonial'!C16,0)</f>
        <v/>
      </c>
      <c r="D9" s="9">
        <f>IFERROR(('Balanço Patrimonial'!D23+'Balanço Patrimonial'!D26)/'Balanço Patrimonial'!D16,0)</f>
        <v/>
      </c>
    </row>
    <row r="10"/>
    <row r="11"/>
    <row r="12">
      <c r="A12" s="24" t="inlineStr">
        <is>
          <t>Dados para Gráficos</t>
        </is>
      </c>
    </row>
    <row r="13">
      <c r="A13" s="3" t="inlineStr">
        <is>
          <t>Grupo</t>
        </is>
      </c>
      <c r="B13" s="3" t="inlineStr">
        <is>
          <t>2025</t>
        </is>
      </c>
      <c r="C13" s="3" t="inlineStr">
        <is>
          <t>2026</t>
        </is>
      </c>
    </row>
    <row r="14">
      <c r="A14" s="25" t="inlineStr">
        <is>
          <t>Total do Ativo</t>
        </is>
      </c>
      <c r="B14" s="26">
        <f>'Balanço Patrimonial'!C16</f>
        <v/>
      </c>
      <c r="C14" s="26">
        <f>'Balanço Patrimonial'!D16</f>
        <v/>
      </c>
    </row>
    <row r="15">
      <c r="A15" s="25" t="inlineStr">
        <is>
          <t>Total Passivo + PL</t>
        </is>
      </c>
      <c r="B15" s="26">
        <f>'Balanço Patrimonial'!C31</f>
        <v/>
      </c>
      <c r="C15" s="26">
        <f>'Balanço Patrimonial'!D31</f>
        <v/>
      </c>
    </row>
    <row r="16"/>
    <row r="17">
      <c r="A17" s="24" t="inlineStr">
        <is>
          <t>Composição do Ativo 2026</t>
        </is>
      </c>
    </row>
    <row r="18">
      <c r="A18" s="25" t="inlineStr">
        <is>
          <t>Ativo Circulante</t>
        </is>
      </c>
      <c r="B18" s="26">
        <f>'Balanço Patrimonial'!D10</f>
        <v/>
      </c>
    </row>
    <row r="19">
      <c r="A19" s="25" t="inlineStr">
        <is>
          <t>Ativo Não Circulante</t>
        </is>
      </c>
      <c r="B19" s="26">
        <f>'Balanço Patrimonial'!D15</f>
        <v/>
      </c>
    </row>
    <row r="20"/>
    <row r="21">
      <c r="A21" s="24" t="inlineStr">
        <is>
          <t>Evolução do Resultado (DRE)</t>
        </is>
      </c>
    </row>
    <row r="22">
      <c r="A22" s="3" t="inlineStr">
        <is>
          <t>Indicador</t>
        </is>
      </c>
      <c r="B22" s="3" t="inlineStr">
        <is>
          <t>2025</t>
        </is>
      </c>
      <c r="C22" s="3" t="inlineStr">
        <is>
          <t>2026</t>
        </is>
      </c>
    </row>
    <row r="23">
      <c r="A23" s="25" t="inlineStr">
        <is>
          <t>Receita Líquida</t>
        </is>
      </c>
      <c r="B23" s="26">
        <f>DRE!B7</f>
        <v/>
      </c>
      <c r="C23" s="26">
        <f>DRE!C7</f>
        <v/>
      </c>
    </row>
    <row r="24">
      <c r="A24" s="25" t="inlineStr">
        <is>
          <t>Lucro Bruto</t>
        </is>
      </c>
      <c r="B24" s="26">
        <f>DRE!B9</f>
        <v/>
      </c>
      <c r="C24" s="26">
        <f>DRE!C9</f>
        <v/>
      </c>
    </row>
    <row r="25">
      <c r="A25" s="25" t="inlineStr">
        <is>
          <t>Lucro Líquido</t>
        </is>
      </c>
      <c r="B25" s="26">
        <f>DRE!B15</f>
        <v/>
      </c>
      <c r="C25" s="26">
        <f>DRE!C15</f>
        <v/>
      </c>
    </row>
  </sheetData>
  <mergeCells count="3">
    <mergeCell ref="A1:F1"/>
    <mergeCell ref="A17:C17"/>
    <mergeCell ref="A21:C2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1" t="inlineStr">
        <is>
          <t>INSTRUÇÕES DE USO DA PLANILHA</t>
        </is>
      </c>
    </row>
    <row r="2"/>
    <row r="3">
      <c r="A3" s="4" t="inlineStr">
        <is>
          <t>Aba</t>
        </is>
      </c>
      <c r="B3" s="5" t="inlineStr">
        <is>
          <t>Descrição</t>
        </is>
      </c>
    </row>
    <row r="4" ht="70" customHeight="1">
      <c r="A4" s="27" t="inlineStr">
        <is>
          <t>Balanço Patrimonial</t>
        </is>
      </c>
      <c r="B4" s="28" t="inlineStr">
        <is>
          <t>Apresenta Ativo (Circulante e Não Circulante), Passivo (Circulante e Não Circulante) e Patrimônio Líquido para os exercícios de 2025 e 2026. As células em amarelo claro são editáveis (saldos de entrada). Os totais e percentuais são calculados automaticamente por fórmulas. A linha de Verificação confirma se o Ativo é igual ao Passivo + PL.</t>
        </is>
      </c>
    </row>
    <row r="5" ht="70" customHeight="1">
      <c r="A5" s="29" t="inlineStr">
        <is>
          <t>DRE</t>
        </is>
      </c>
      <c r="B5" s="30" t="inlineStr">
        <is>
          <t>Demonstração do Resultado do Exercício, partindo da Receita Bruta até o Lucro Líquido, com Análise Vertical (AV%) em relação à Receita Bruta e Variação % entre os anos. As células em amarelo claro são editáveis; os subtotais (Receita Líquida, Lucro Bruto, Lucro Operacional e Lucro Líquido) são calculados por fórmulas.</t>
        </is>
      </c>
    </row>
    <row r="6" ht="70" customHeight="1">
      <c r="A6" s="27" t="inlineStr">
        <is>
          <t>Dashboard</t>
        </is>
      </c>
      <c r="B6" s="28" t="inlineStr">
        <is>
          <t>Reúne os principais indicadores financeiros (Liquidez Corrente, Liquidez Geral, Margem Bruta, Margem Líquida, ROE e Endividamento Geral), todos calculados por fórmulas que buscam dados nas abas Balanço Patrimonial e DRE. Também contém gráficos de barras, pizza e linha para visualização comparativa.</t>
        </is>
      </c>
    </row>
    <row r="7" ht="70" customHeight="1">
      <c r="A7" s="29" t="inlineStr">
        <is>
          <t>Como editar</t>
        </is>
      </c>
      <c r="B7" s="30" t="inlineStr">
        <is>
          <t>Para atualizar a planilha, altere apenas os valores nas células com fundo amarelo claro (Saldo 2025 e Saldo 2026 no Balanço, e os valores de 2025/2026 na DRE). Todos os totais, percentuais, indicadores e gráficos serão recalculados automaticamente.</t>
        </is>
      </c>
    </row>
    <row r="8" ht="70" customHeight="1">
      <c r="A8" s="27" t="inlineStr">
        <is>
          <t>Indicadores</t>
        </is>
      </c>
      <c r="B8" s="28" t="inlineStr">
        <is>
          <t>Liquidez Corrente acima de 1,00 indica capacidade de pagar dívidas de curto prazo. Margem Líquida e ROE maiores indicam melhor rentabilidade. Endividamento Geral mais baixo indica menor dependência de capital de terceiros.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2026-07-21T17:25:02Z</dcterms:created>
  <dcterms:modified xmlns:dcterms="http://purl.org/dc/terms/" xmlns:xsi="http://www.w3.org/2001/XMLSchema-instance" xsi:type="dcterms:W3CDTF">2026-07-21T17:25:02Z</dcterms:modified>
</cp:coreProperties>
</file>